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对账!$A$1:$H$4</definedName>
  </definedNames>
  <calcPr calcId="144525"/>
</workbook>
</file>

<file path=xl/sharedStrings.xml><?xml version="1.0" encoding="utf-8"?>
<sst xmlns="http://schemas.openxmlformats.org/spreadsheetml/2006/main" count="288" uniqueCount="126">
  <si>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</si>
  <si>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</si>
  <si>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</si>
  <si>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</si>
  <si>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</si>
  <si>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</si>
  <si>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</si>
  <si>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</si>
  <si>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</si>
  <si>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20221017-20221023</t>
  </si>
  <si>
    <t>广州汇登信息科技有限公司（直连）</t>
  </si>
  <si>
    <t>4319408</t>
  </si>
  <si>
    <t>786.00</t>
  </si>
  <si>
    <t>-245.00</t>
  </si>
  <si>
    <t>0.00</t>
  </si>
  <si>
    <t>541.00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</si>
  <si>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</si>
  <si>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</si>
  <si>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</si>
  <si>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</si>
  <si>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</si>
  <si>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</si>
  <si>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</si>
  <si>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</si>
  <si>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</si>
  <si>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</si>
  <si>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</si>
  <si>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</si>
  <si>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</si>
  <si>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</si>
  <si>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</si>
  <si>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</si>
  <si>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4899928493015258645</t>
  </si>
  <si>
    <t>上海虹桥雅辰缇酒店</t>
  </si>
  <si>
    <t>上海市</t>
  </si>
  <si>
    <t>本期应结</t>
  </si>
  <si>
    <t>2022-10-17~2022-10-18</t>
  </si>
  <si>
    <t>标准房</t>
  </si>
  <si>
    <t>金震明</t>
  </si>
  <si>
    <t>1</t>
  </si>
  <si>
    <t>底价结算</t>
  </si>
  <si>
    <t>245.00</t>
  </si>
  <si>
    <t>27.22</t>
  </si>
  <si>
    <t>-27.22</t>
  </si>
  <si>
    <t>2744322</t>
  </si>
  <si>
    <t>443501</t>
  </si>
  <si>
    <t>4899928498705545613</t>
  </si>
  <si>
    <t>丁珺玥</t>
  </si>
  <si>
    <t>2745072</t>
  </si>
  <si>
    <t>4899928498607326694</t>
  </si>
  <si>
    <t>2022-10-19~2022-10-20</t>
  </si>
  <si>
    <t>孙佳俊</t>
  </si>
  <si>
    <t>296.00</t>
  </si>
  <si>
    <t>32.89</t>
  </si>
  <si>
    <t>2745044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</si>
  <si>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</si>
  <si>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</si>
  <si>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</si>
  <si>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</si>
  <si>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</si>
  <si>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</si>
  <si>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</si>
  <si>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</si>
  <si>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</si>
  <si>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</si>
  <si>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</si>
  <si>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-272.22</t>
  </si>
  <si>
    <t>已确认</t>
  </si>
  <si>
    <t>商家承担优惠</t>
  </si>
  <si>
    <t>活动名称</t>
  </si>
  <si>
    <t>活动ID</t>
  </si>
  <si>
    <t>新客专享酒店红包</t>
  </si>
  <si>
    <t>335238100358467987</t>
  </si>
  <si>
    <t>【省钱月卡】酒店特惠红包</t>
  </si>
  <si>
    <t>364859100355128956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</si>
  <si>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</si>
  <si>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</si>
  <si>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</si>
  <si>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</si>
  <si>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</si>
  <si>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</si>
  <si>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</si>
  <si>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</si>
  <si>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</si>
  <si>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</si>
  <si>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</si>
  <si>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</si>
  <si>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</si>
  <si>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</si>
  <si>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A221025102221481</t>
  </si>
  <si>
    <t>总计：541元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</si>
  <si>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</si>
  <si>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</si>
  <si>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</si>
  <si>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</si>
  <si>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</si>
  <si>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</si>
  <si>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</si>
  <si>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</si>
  <si>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</si>
  <si>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</si>
  <si>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</si>
  <si>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</si>
  <si>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</si>
  <si>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</si>
  <si>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</si>
  <si>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</si>
  <si>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</si>
  <si>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</si>
  <si>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</si>
  <si>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</si>
  <si>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</si>
  <si>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</si>
  <si>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2022-10-18</t>
  </si>
  <si>
    <t>退房日周结</t>
  </si>
  <si>
    <t>RMB</t>
  </si>
  <si>
    <t>0</t>
  </si>
  <si>
    <t>美团汇登国内直连</t>
  </si>
  <si>
    <t>01.011020</t>
  </si>
  <si>
    <t>2022-10-17 19:39:39</t>
  </si>
  <si>
    <t>广州汇登信息科技有限公司</t>
  </si>
  <si>
    <t>直连</t>
  </si>
  <si>
    <t>中国</t>
  </si>
  <si>
    <t>2022-10-19</t>
  </si>
  <si>
    <t>2022-10-20</t>
  </si>
  <si>
    <t>2022-10-17 19:19:04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</si>
</sst>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opLeftCell="E1" workbookViewId="0">
      <selection activeCell="E1" sqref="$A1:$XFD1048576"/>
    </sheetView>
  </sheetViews>
  <sheetFormatPr defaultColWidth="8.83333333333333" defaultRowHeight="13.5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13</v>
      </c>
      <c r="P2" t="s">
        <v>14</v>
      </c>
      <c r="Q2" t="s">
        <v>44</v>
      </c>
      <c r="R2" t="s">
        <v>44</v>
      </c>
      <c r="S2" t="s">
        <v>45</v>
      </c>
    </row>
    <row r="3" spans="1:19">
      <c r="A3" t="s">
        <v>46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47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14</v>
      </c>
      <c r="N3" t="s">
        <v>14</v>
      </c>
      <c r="O3" t="s">
        <v>14</v>
      </c>
      <c r="P3" t="s">
        <v>14</v>
      </c>
      <c r="Q3" t="s">
        <v>48</v>
      </c>
      <c r="R3" t="s">
        <v>48</v>
      </c>
      <c r="S3" t="s">
        <v>45</v>
      </c>
    </row>
    <row r="4" spans="1:19">
      <c r="A4" t="s">
        <v>49</v>
      </c>
      <c r="B4" t="s">
        <v>33</v>
      </c>
      <c r="C4" t="s">
        <v>34</v>
      </c>
      <c r="D4" t="s">
        <v>35</v>
      </c>
      <c r="E4" t="s">
        <v>50</v>
      </c>
      <c r="F4" t="s">
        <v>37</v>
      </c>
      <c r="G4" t="s">
        <v>51</v>
      </c>
      <c r="H4" t="s">
        <v>39</v>
      </c>
      <c r="I4" t="s">
        <v>40</v>
      </c>
      <c r="J4" t="s">
        <v>52</v>
      </c>
      <c r="K4" t="s">
        <v>52</v>
      </c>
      <c r="L4" t="s">
        <v>53</v>
      </c>
      <c r="M4" t="s">
        <v>14</v>
      </c>
      <c r="N4" t="s">
        <v>14</v>
      </c>
      <c r="O4" t="s">
        <v>14</v>
      </c>
      <c r="P4" t="s">
        <v>14</v>
      </c>
      <c r="Q4" t="s">
        <v>54</v>
      </c>
      <c r="R4" t="s">
        <v>54</v>
      </c>
      <c r="S4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55</v>
      </c>
      <c r="D1" t="s">
        <v>56</v>
      </c>
      <c r="E1" t="s">
        <v>20</v>
      </c>
      <c r="F1" t="s">
        <v>21</v>
      </c>
      <c r="G1" t="s">
        <v>22</v>
      </c>
      <c r="H1" t="s">
        <v>57</v>
      </c>
      <c r="I1" t="s">
        <v>24</v>
      </c>
      <c r="J1" t="s">
        <v>58</v>
      </c>
      <c r="K1" t="s">
        <v>59</v>
      </c>
      <c r="L1" t="s">
        <v>60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61</v>
      </c>
    </row>
    <row r="2" spans="1:18">
      <c r="A2" t="s">
        <v>33</v>
      </c>
      <c r="B2" t="s">
        <v>62</v>
      </c>
      <c r="C2" t="s">
        <v>32</v>
      </c>
      <c r="D2" t="s">
        <v>63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64</v>
      </c>
      <c r="K2" t="s">
        <v>65</v>
      </c>
      <c r="L2" t="s">
        <v>66</v>
      </c>
      <c r="M2" t="s">
        <v>43</v>
      </c>
      <c r="N2" t="s">
        <v>13</v>
      </c>
      <c r="O2" t="s">
        <v>44</v>
      </c>
      <c r="P2" t="s">
        <v>44</v>
      </c>
      <c r="Q2" t="s">
        <v>45</v>
      </c>
      <c r="R2" t="s">
        <v>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55</v>
      </c>
      <c r="D1" t="s">
        <v>56</v>
      </c>
      <c r="E1" t="s">
        <v>20</v>
      </c>
      <c r="F1" t="s">
        <v>21</v>
      </c>
      <c r="G1" t="s">
        <v>22</v>
      </c>
      <c r="H1" t="s">
        <v>24</v>
      </c>
      <c r="I1" t="s">
        <v>68</v>
      </c>
      <c r="J1" t="s">
        <v>69</v>
      </c>
      <c r="K1" t="s">
        <v>70</v>
      </c>
      <c r="L1" t="s">
        <v>29</v>
      </c>
      <c r="M1" t="s">
        <v>30</v>
      </c>
      <c r="N1" t="s">
        <v>31</v>
      </c>
      <c r="O1" t="s">
        <v>61</v>
      </c>
    </row>
    <row r="2" spans="1:15">
      <c r="A2" t="s">
        <v>33</v>
      </c>
      <c r="B2" t="s">
        <v>62</v>
      </c>
      <c r="C2" t="s">
        <v>46</v>
      </c>
      <c r="D2" t="s">
        <v>63</v>
      </c>
      <c r="E2" t="s">
        <v>36</v>
      </c>
      <c r="F2" t="s">
        <v>37</v>
      </c>
      <c r="G2" t="s">
        <v>47</v>
      </c>
      <c r="H2" t="s">
        <v>62</v>
      </c>
      <c r="I2" t="s">
        <v>14</v>
      </c>
      <c r="J2" t="s">
        <v>71</v>
      </c>
      <c r="K2" t="s">
        <v>72</v>
      </c>
      <c r="L2" t="s">
        <v>48</v>
      </c>
      <c r="M2" t="s">
        <v>48</v>
      </c>
      <c r="N2" t="s">
        <v>45</v>
      </c>
      <c r="O2" t="s">
        <v>67</v>
      </c>
    </row>
    <row r="3" spans="1:15">
      <c r="A3" t="s">
        <v>33</v>
      </c>
      <c r="B3" t="s">
        <v>62</v>
      </c>
      <c r="C3" t="s">
        <v>49</v>
      </c>
      <c r="D3" t="s">
        <v>63</v>
      </c>
      <c r="E3" t="s">
        <v>50</v>
      </c>
      <c r="F3" t="s">
        <v>37</v>
      </c>
      <c r="G3" t="s">
        <v>51</v>
      </c>
      <c r="H3" t="s">
        <v>62</v>
      </c>
      <c r="I3" t="s">
        <v>14</v>
      </c>
      <c r="J3" t="s">
        <v>73</v>
      </c>
      <c r="K3" t="s">
        <v>74</v>
      </c>
      <c r="L3" t="s">
        <v>54</v>
      </c>
      <c r="M3" t="s">
        <v>54</v>
      </c>
      <c r="N3" t="s">
        <v>45</v>
      </c>
      <c r="O3" t="s">
        <v>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75</v>
      </c>
      <c r="B1" t="s">
        <v>76</v>
      </c>
      <c r="C1" t="s">
        <v>6</v>
      </c>
      <c r="D1" t="s">
        <v>77</v>
      </c>
      <c r="E1" t="s">
        <v>78</v>
      </c>
      <c r="F1" t="s">
        <v>79</v>
      </c>
      <c r="G1" t="s">
        <v>80</v>
      </c>
    </row>
    <row r="2" spans="1:7">
      <c r="A2" t="s">
        <v>62</v>
      </c>
      <c r="B2" t="s">
        <v>62</v>
      </c>
      <c r="C2" t="s">
        <v>62</v>
      </c>
      <c r="D2" t="s">
        <v>62</v>
      </c>
      <c r="E2" t="s">
        <v>62</v>
      </c>
      <c r="F2" t="s">
        <v>62</v>
      </c>
      <c r="G2" t="s">
        <v>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81</v>
      </c>
      <c r="C1" t="s">
        <v>55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7</v>
      </c>
    </row>
    <row r="2" spans="1:10">
      <c r="A2" t="s">
        <v>62</v>
      </c>
      <c r="B2" t="s">
        <v>62</v>
      </c>
      <c r="C2" t="s">
        <v>62</v>
      </c>
      <c r="D2" t="s">
        <v>62</v>
      </c>
      <c r="E2" t="s">
        <v>62</v>
      </c>
      <c r="F2" t="s">
        <v>62</v>
      </c>
      <c r="G2" t="s">
        <v>62</v>
      </c>
      <c r="H2" t="s">
        <v>62</v>
      </c>
      <c r="I2" t="s">
        <v>62</v>
      </c>
      <c r="J2" t="s">
        <v>62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2"/>
  <sheetViews>
    <sheetView tabSelected="1" workbookViewId="0">
      <selection activeCell="A11" sqref="A11:A12"/>
    </sheetView>
  </sheetViews>
  <sheetFormatPr defaultColWidth="8.83333333333333" defaultRowHeight="13.5" outlineLevelCol="7"/>
  <cols>
    <col min="1" max="1" width="27.375" customWidth="1"/>
    <col min="2" max="2" width="31" customWidth="1"/>
  </cols>
  <sheetData>
    <row r="1" spans="1:7">
      <c r="A1" t="s">
        <v>16</v>
      </c>
      <c r="B1" t="s">
        <v>20</v>
      </c>
      <c r="C1" t="s">
        <v>8</v>
      </c>
      <c r="G1" t="s">
        <v>88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8">
      <c r="A3" t="s">
        <v>46</v>
      </c>
      <c r="B3" t="s">
        <v>36</v>
      </c>
      <c r="C3" s="3">
        <v>245</v>
      </c>
      <c r="D3" t="str">
        <f>VLOOKUP(A3,HOP!A:L,12,0)</f>
        <v>245.00</v>
      </c>
      <c r="E3" t="str">
        <f>VLOOKUP(A3,HOP!A:C,3,0)</f>
        <v>2745072</v>
      </c>
      <c r="F3">
        <f>C3-D3</f>
        <v>0</v>
      </c>
      <c r="G3" t="str">
        <f>$G$1&amp;E3</f>
        <v>，2745072</v>
      </c>
      <c r="H3" t="str">
        <f>VLOOKUP(A3,HOP!A:U,21,0)</f>
        <v>直连</v>
      </c>
    </row>
    <row r="4" spans="1:8">
      <c r="A4" t="s">
        <v>49</v>
      </c>
      <c r="B4" t="s">
        <v>50</v>
      </c>
      <c r="C4" s="3">
        <v>296</v>
      </c>
      <c r="D4" t="str">
        <f>VLOOKUP(A4,HOP!A:L,12,0)</f>
        <v>296.00</v>
      </c>
      <c r="E4" t="str">
        <f>VLOOKUP(A4,HOP!A:C,3,0)</f>
        <v>2745044</v>
      </c>
      <c r="F4">
        <f>C4-D4</f>
        <v>0</v>
      </c>
      <c r="G4" t="str">
        <f>$G$1&amp;E4</f>
        <v>，2745044</v>
      </c>
      <c r="H4" t="str">
        <f>VLOOKUP(A4,HOP!A:U,21,0)</f>
        <v>直连</v>
      </c>
    </row>
    <row r="6" spans="3:3">
      <c r="C6">
        <f>SUM(C2:C5)</f>
        <v>541</v>
      </c>
    </row>
    <row r="7" spans="3:3">
      <c r="C7" t="s">
        <v>15</v>
      </c>
    </row>
    <row r="11" spans="1:1">
      <c r="A11" t="s">
        <v>89</v>
      </c>
    </row>
    <row r="12" spans="1:1">
      <c r="A12" t="s">
        <v>90</v>
      </c>
    </row>
  </sheetData>
  <autoFilter ref="A1:H4">
    <filterColumn colId="2">
      <filters>
        <filter val="245"/>
        <filter val="296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$A1:$XFD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17</v>
      </c>
      <c r="E1" s="2" t="s">
        <v>94</v>
      </c>
      <c r="F1" s="2" t="s">
        <v>95</v>
      </c>
      <c r="G1" s="2" t="s">
        <v>96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1" t="s">
        <v>46</v>
      </c>
      <c r="B2" s="1" t="s">
        <v>112</v>
      </c>
      <c r="C2" s="1" t="s">
        <v>48</v>
      </c>
      <c r="D2" s="1" t="s">
        <v>33</v>
      </c>
      <c r="E2" s="1" t="s">
        <v>47</v>
      </c>
      <c r="F2" s="1" t="s">
        <v>112</v>
      </c>
      <c r="G2" s="1" t="s">
        <v>113</v>
      </c>
      <c r="H2" s="1" t="s">
        <v>114</v>
      </c>
      <c r="I2" s="1" t="s">
        <v>41</v>
      </c>
      <c r="J2" s="1" t="s">
        <v>115</v>
      </c>
      <c r="K2" s="1" t="s">
        <v>41</v>
      </c>
      <c r="L2" s="1" t="s">
        <v>41</v>
      </c>
      <c r="M2" s="1" t="s">
        <v>116</v>
      </c>
      <c r="N2" s="1" t="s">
        <v>116</v>
      </c>
      <c r="O2" s="1" t="s">
        <v>14</v>
      </c>
      <c r="P2" s="1" t="s">
        <v>117</v>
      </c>
      <c r="Q2" s="1" t="s">
        <v>118</v>
      </c>
      <c r="R2" s="1" t="s">
        <v>119</v>
      </c>
      <c r="S2" s="1" t="s">
        <v>65</v>
      </c>
      <c r="T2" s="1" t="s">
        <v>120</v>
      </c>
      <c r="U2" s="1" t="s">
        <v>121</v>
      </c>
      <c r="V2" s="1" t="s">
        <v>122</v>
      </c>
    </row>
    <row r="3" s="1" customFormat="1" spans="1:22">
      <c r="A3" s="1" t="s">
        <v>49</v>
      </c>
      <c r="B3" s="1" t="s">
        <v>112</v>
      </c>
      <c r="C3" s="1" t="s">
        <v>54</v>
      </c>
      <c r="D3" s="1" t="s">
        <v>33</v>
      </c>
      <c r="E3" s="1" t="s">
        <v>51</v>
      </c>
      <c r="F3" s="1" t="s">
        <v>123</v>
      </c>
      <c r="G3" s="1" t="s">
        <v>124</v>
      </c>
      <c r="H3" s="1" t="s">
        <v>114</v>
      </c>
      <c r="I3" s="1" t="s">
        <v>52</v>
      </c>
      <c r="J3" s="1" t="s">
        <v>115</v>
      </c>
      <c r="K3" s="1" t="s">
        <v>52</v>
      </c>
      <c r="L3" s="1" t="s">
        <v>52</v>
      </c>
      <c r="M3" s="1" t="s">
        <v>116</v>
      </c>
      <c r="N3" s="1" t="s">
        <v>116</v>
      </c>
      <c r="O3" s="1" t="s">
        <v>14</v>
      </c>
      <c r="P3" s="1" t="s">
        <v>117</v>
      </c>
      <c r="Q3" s="1" t="s">
        <v>118</v>
      </c>
      <c r="R3" s="1" t="s">
        <v>125</v>
      </c>
      <c r="S3" s="1" t="s">
        <v>65</v>
      </c>
      <c r="T3" s="1" t="s">
        <v>120</v>
      </c>
      <c r="U3" s="1" t="s">
        <v>121</v>
      </c>
      <c r="V3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2022-10-25T02:20:28Z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E6723F6B50C242F4B97BBA7CC211E52A</vt:lpwstr>
  </property>
  <property fmtid="{D5CDD505-2E9C-101B-9397-08002B2CF9AE}" pid="3" name="KSOProductBuildVer">
    <vt:lpwstr>2052-11.1.0.12598</vt:lpwstr>
  </property>
</Properties>
</file>