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<sst xmlns="http://schemas.openxmlformats.org/spreadsheetml/2006/main" count="419" uniqueCount="209">
  <si>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</si>
  <si>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</si>
  <si>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</si>
  <si>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</si>
  <si>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</si>
  <si>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</si>
  <si>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</si>
  <si>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</si>
  <si>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</si>
  <si>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</si>
  <si>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</si>
  <si>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</si>
  <si>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</si>
  <si>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</si>
  <si>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</si>
  <si>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</si>
  <si>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</si>
  <si>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</si>
  <si>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</si>
  <si>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</si>
  <si>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</si>
  <si>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</si>
  <si>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</si>
  <si>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</si>
  <si>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</si>
  <si>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17937810925	</t>
  </si>
  <si>
    <t>Ctrip</t>
  </si>
  <si>
    <t>正常</t>
  </si>
  <si>
    <t>[瓜拉丁加奴]布蒂大酒店(Grand Puteri Hotel)(37197140)</t>
  </si>
  <si>
    <t>豪华房(双床)&lt;早餐&gt;&lt;不退款&gt;&lt;2人入住&gt;</t>
  </si>
  <si>
    <t>USD</t>
  </si>
  <si>
    <t>adila hanum Khairudin/Farah,adila hanum Khairudin/Farah</t>
  </si>
  <si>
    <t>CA5326221025USD</t>
  </si>
  <si>
    <t>未提现</t>
  </si>
  <si>
    <t>携程开票</t>
  </si>
  <si>
    <t xml:space="preserve">2552508	</t>
  </si>
  <si>
    <t xml:space="preserve">	</t>
  </si>
  <si>
    <t xml:space="preserve">18269969315	</t>
  </si>
  <si>
    <t>[巴黎]皇宫大酒店(Grand Hôtel du Palais Royal)(37202499)</t>
  </si>
  <si>
    <t>高级双床房&lt;不退款&gt;&lt;2人入住&gt;</t>
  </si>
  <si>
    <t>Sanders/Ellen Chance</t>
  </si>
  <si>
    <t xml:space="preserve">T03881456	</t>
  </si>
  <si>
    <t xml:space="preserve">18859280780	</t>
  </si>
  <si>
    <t>[新加坡]新加坡东陵JEN酒店 (SG Clean)(JEN Singapore Tanglin by Shangri-La (SG Clean))(37200309)</t>
  </si>
  <si>
    <t>豪华双床房&lt;不退款&gt;&lt;2人入住&gt;</t>
  </si>
  <si>
    <t>Chong/Set Ling</t>
  </si>
  <si>
    <t xml:space="preserve">2665990	</t>
  </si>
  <si>
    <t xml:space="preserve">16461673	</t>
  </si>
  <si>
    <t xml:space="preserve">21199403953	</t>
  </si>
  <si>
    <t>[肯普顿帕克]奥利弗·坦博机场尚品酒店(Premier Hotel or Tambo)(37223779)</t>
  </si>
  <si>
    <t>标准房（特大床）&lt;2人入住&gt;&lt;不退款&gt;&lt;早餐&gt;</t>
  </si>
  <si>
    <t>GARCIA /JAIME</t>
  </si>
  <si>
    <t xml:space="preserve">2710784	</t>
  </si>
  <si>
    <t xml:space="preserve">117467828	</t>
  </si>
  <si>
    <t xml:space="preserve">21329431088	</t>
  </si>
  <si>
    <t>[密西沙加]多伦多西部迪克西401品质套房酒店(Quality Inn &amp; Suites Toronto West 401-Dixie)(44703143)</t>
  </si>
  <si>
    <t>特大床房&lt;2人入住&gt;&lt;不退款&gt;</t>
  </si>
  <si>
    <t>OLUSHOLA/ABIODUN</t>
  </si>
  <si>
    <t xml:space="preserve">30851055	</t>
  </si>
  <si>
    <t xml:space="preserve">21431270486	</t>
  </si>
  <si>
    <t>[吉隆坡]吉隆坡柏威年酒店 · 悦榕庄管理(Pavilion Hotel Kuala Lumpur Managed by Banyan Tree)(40759685)</t>
  </si>
  <si>
    <t>城市绿洲特大床房&lt;2人入住&gt;&lt;不退款&gt;&lt;早餐&gt;</t>
  </si>
  <si>
    <t>Kay Lu/Heng,Kay Lu/Heng,Kay Lu/Heng</t>
  </si>
  <si>
    <t xml:space="preserve">2736384	</t>
  </si>
  <si>
    <t xml:space="preserve">196189	</t>
  </si>
  <si>
    <t xml:space="preserve">21463775408	</t>
  </si>
  <si>
    <t>[北雅加达]雅加达诺富特曼加达广场酒店(Novotel Jakarta Mangga Dua Square)(37221908)</t>
  </si>
  <si>
    <t>豪华特大床房&lt;2人入住&gt;&lt;不退款&gt;</t>
  </si>
  <si>
    <t>FENG/HSUEHJOU</t>
  </si>
  <si>
    <t xml:space="preserve">2742263	</t>
  </si>
  <si>
    <t xml:space="preserve">21472004098	</t>
  </si>
  <si>
    <t>[瓜拉龙运]登嘉楼丹绒佳拉月之影度假村- 全球奢华精品酒店(Tanjong Jara Resort - Small Luxury Hotels of the World)(44793446)</t>
  </si>
  <si>
    <t>邦布房&lt;2人入住&gt;&lt;不退款&gt;</t>
  </si>
  <si>
    <t>Sanusi Bin Awang/Muhammad</t>
  </si>
  <si>
    <t xml:space="preserve">2744165	</t>
  </si>
  <si>
    <t xml:space="preserve">164198375	</t>
  </si>
  <si>
    <t xml:space="preserve">21495183333	</t>
  </si>
  <si>
    <t>[吉隆坡]吉隆坡·觅酒店，傲途格精选(Hotel Stripes Kuala Lumpur, Autograph Collection)(40721533)</t>
  </si>
  <si>
    <t>豪华双床客房&lt;2人入住&gt;&lt;不退款&gt;</t>
  </si>
  <si>
    <t>BROWN/MARK</t>
  </si>
  <si>
    <t xml:space="preserve">2749660	</t>
  </si>
  <si>
    <t xml:space="preserve">164348435	</t>
  </si>
  <si>
    <t xml:space="preserve">21499365738	</t>
  </si>
  <si>
    <t>[拉哈达图]拉哈达杜格雷斯酒店(Grace Hotel Lahad Datu)(39640040)</t>
  </si>
  <si>
    <t>豪华间&lt;2人入住&gt;&lt;不退款&gt;</t>
  </si>
  <si>
    <t>Abdul Salam/Harmilah</t>
  </si>
  <si>
    <t xml:space="preserve">21501777814	</t>
  </si>
  <si>
    <t>[胡志明市]思廷西贡格兰德酒店(Eastin Grand Hotel Saigon)(37046516)</t>
  </si>
  <si>
    <t>豪华房&lt;2人入住&gt;&lt;不退款&gt;&lt;早餐&gt;</t>
  </si>
  <si>
    <t>LI/ZHENGJI,QIU/RONG SHUI</t>
  </si>
  <si>
    <t xml:space="preserve">110259	</t>
  </si>
  <si>
    <t>，</t>
  </si>
  <si>
    <t>A221025100135481</t>
  </si>
  <si>
    <t>A221025100044481</t>
  </si>
  <si>
    <t>USD / HKD 当前参考汇率: 7.84965</t>
  </si>
  <si>
    <t>总计： 3187 USD/
25016.83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</si>
  <si>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</si>
  <si>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</si>
  <si>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</si>
  <si>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</si>
  <si>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</si>
  <si>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</si>
  <si>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</si>
  <si>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</si>
  <si>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</si>
  <si>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</si>
  <si>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</si>
  <si>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</si>
  <si>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</si>
  <si>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</si>
  <si>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</si>
  <si>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</si>
  <si>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</si>
  <si>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</si>
  <si>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</si>
  <si>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2022-10-21</t>
  </si>
  <si>
    <t>2751439</t>
  </si>
  <si>
    <t>思廷西贡格兰德酒店</t>
  </si>
  <si>
    <t>LI ZHENGJI,QIU RONG SHUI</t>
  </si>
  <si>
    <t>2022-10-22</t>
  </si>
  <si>
    <t>退房日周结</t>
  </si>
  <si>
    <t>998.09</t>
  </si>
  <si>
    <t>138.00</t>
  </si>
  <si>
    <t>0</t>
  </si>
  <si>
    <t>0.00</t>
  </si>
  <si>
    <t>携程盛景国际直连</t>
  </si>
  <si>
    <t>01.010677</t>
  </si>
  <si>
    <t>2022-10-21 07:50:29</t>
  </si>
  <si>
    <t>否</t>
  </si>
  <si>
    <t>汇智国际旅游发展有限公司</t>
  </si>
  <si>
    <t>直连</t>
  </si>
  <si>
    <t>越南</t>
  </si>
  <si>
    <t>2022-10-20</t>
  </si>
  <si>
    <t>2750648</t>
  </si>
  <si>
    <t>拿笃达图优雅酒店</t>
  </si>
  <si>
    <t>Abdul Salam Harmilah</t>
  </si>
  <si>
    <t>188.38</t>
  </si>
  <si>
    <t>26.00</t>
  </si>
  <si>
    <t>2022-10-20 19:37:12</t>
  </si>
  <si>
    <t>马来西亚</t>
  </si>
  <si>
    <t>2749660</t>
  </si>
  <si>
    <t>吉隆坡·觅酒店，傲途格精选</t>
  </si>
  <si>
    <t>BROWN MARK</t>
  </si>
  <si>
    <t>1123.05</t>
  </si>
  <si>
    <t>155.00</t>
  </si>
  <si>
    <t>2022-10-20 13:02:53</t>
  </si>
  <si>
    <t>直采</t>
  </si>
  <si>
    <t>2022-10-17</t>
  </si>
  <si>
    <t>2744165</t>
  </si>
  <si>
    <t>月之影度假村</t>
  </si>
  <si>
    <t>Sanusi Bin Awang Muhammad</t>
  </si>
  <si>
    <t>1045.51</t>
  </si>
  <si>
    <t>145.00</t>
  </si>
  <si>
    <t>2022-10-18 15:16:23</t>
  </si>
  <si>
    <t>2022-10-16</t>
  </si>
  <si>
    <t>2742263</t>
  </si>
  <si>
    <t>雅加达诺富特曼加达广场酒店</t>
  </si>
  <si>
    <t>FENG HSUEHJOU</t>
  </si>
  <si>
    <t>1838.65</t>
  </si>
  <si>
    <t>255.00</t>
  </si>
  <si>
    <t>2022-10-16 00:57:13</t>
  </si>
  <si>
    <t>印度尼西亚</t>
  </si>
  <si>
    <t>2022-10-12</t>
  </si>
  <si>
    <t>2736384</t>
  </si>
  <si>
    <t>吉隆坡柏威年酒店 · 悦榕庄管理</t>
  </si>
  <si>
    <t>Kay Lu Heng,Kay Lu Heng,Kay Lu Heng</t>
  </si>
  <si>
    <t>1767.71</t>
  </si>
  <si>
    <t>246.00</t>
  </si>
  <si>
    <t>2022-10-12 15:49:29</t>
  </si>
  <si>
    <t>2022-10-04</t>
  </si>
  <si>
    <t>2723345</t>
  </si>
  <si>
    <t>多伦多西部迪克西401品质套房酒店</t>
  </si>
  <si>
    <t>OLUSHOLA ABIODUN</t>
  </si>
  <si>
    <t>892.09</t>
  </si>
  <si>
    <t>125.00</t>
  </si>
  <si>
    <t>2022-10-04 01:35:00</t>
  </si>
  <si>
    <t>加拿大</t>
  </si>
  <si>
    <t>2022-09-26</t>
  </si>
  <si>
    <t>2710784</t>
  </si>
  <si>
    <t>奥利弗·坦博机场尚品酒店</t>
  </si>
  <si>
    <t>GARCIA JAIME</t>
  </si>
  <si>
    <t>693.19</t>
  </si>
  <si>
    <t>97.00</t>
  </si>
  <si>
    <t>2022-09-26 21:57:35</t>
  </si>
  <si>
    <t>南非</t>
  </si>
  <si>
    <t>2022-08-24</t>
  </si>
  <si>
    <t>2665990</t>
  </si>
  <si>
    <t>新加坡东陵JEN酒店 (SG Clean)</t>
  </si>
  <si>
    <t>Chong Set Ling</t>
  </si>
  <si>
    <t>3617.12</t>
  </si>
  <si>
    <t>528.00</t>
  </si>
  <si>
    <t>2022-08-24 17:05:44</t>
  </si>
  <si>
    <t>新加坡</t>
  </si>
  <si>
    <t>2022-07-02</t>
  </si>
  <si>
    <t>2609529</t>
  </si>
  <si>
    <t>皇宫大酒店</t>
  </si>
  <si>
    <t>Sanders Ellen Chance</t>
  </si>
  <si>
    <t>2022-10-19</t>
  </si>
  <si>
    <t>9351.04</t>
  </si>
  <si>
    <t>1392.00</t>
  </si>
  <si>
    <t>2022-07-02 23:13:13</t>
  </si>
  <si>
    <t>法国</t>
  </si>
  <si>
    <t>2022-05-15</t>
  </si>
  <si>
    <t>2552508</t>
  </si>
  <si>
    <t>布蒂大酒店</t>
  </si>
  <si>
    <t>adila hanum Khairudin Farah,adila hanum Khairudin Farah</t>
  </si>
  <si>
    <t>544.40</t>
  </si>
  <si>
    <t>80.00</t>
  </si>
  <si>
    <t>2022-05-15 20:02:35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</si>
</sst>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12</xdr:col>
      <xdr:colOff>209550</xdr:colOff>
      <xdr:row>58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124950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44855</v>
      </c>
      <c r="G2" s="6">
        <v>44856</v>
      </c>
      <c r="H2" s="4">
        <v>2</v>
      </c>
      <c r="I2" s="4">
        <v>1</v>
      </c>
      <c r="J2" s="4">
        <v>2</v>
      </c>
      <c r="K2" s="4" t="s">
        <v>30</v>
      </c>
      <c r="L2" s="4">
        <v>80</v>
      </c>
      <c r="M2" s="4">
        <v>80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44859</v>
      </c>
      <c r="T2" s="4" t="s">
        <v>34</v>
      </c>
      <c r="U2" s="4">
        <v>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44853</v>
      </c>
      <c r="G3" s="6">
        <v>44856</v>
      </c>
      <c r="H3" s="4">
        <v>1</v>
      </c>
      <c r="I3" s="4">
        <v>3</v>
      </c>
      <c r="J3" s="4">
        <v>3</v>
      </c>
      <c r="K3" s="4" t="s">
        <v>30</v>
      </c>
      <c r="L3" s="4">
        <v>1392</v>
      </c>
      <c r="M3" s="4">
        <v>1392</v>
      </c>
      <c r="N3" s="4" t="s">
        <v>40</v>
      </c>
      <c r="O3" s="4" t="s">
        <v>32</v>
      </c>
      <c r="P3" s="4" t="s">
        <v>33</v>
      </c>
      <c r="Q3" s="4">
        <v>0</v>
      </c>
      <c r="R3" s="7">
        <v>44744</v>
      </c>
      <c r="S3" s="6">
        <v>44859</v>
      </c>
      <c r="T3" s="4" t="s">
        <v>34</v>
      </c>
      <c r="U3" s="4">
        <v>1392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44855</v>
      </c>
      <c r="G4" s="6">
        <v>44856</v>
      </c>
      <c r="H4" s="4">
        <v>4</v>
      </c>
      <c r="I4" s="4">
        <v>1</v>
      </c>
      <c r="J4" s="4">
        <v>4</v>
      </c>
      <c r="K4" s="4" t="s">
        <v>30</v>
      </c>
      <c r="L4" s="4">
        <v>528</v>
      </c>
      <c r="M4" s="4">
        <v>528</v>
      </c>
      <c r="N4" s="4" t="s">
        <v>45</v>
      </c>
      <c r="O4" s="4" t="s">
        <v>32</v>
      </c>
      <c r="P4" s="4" t="s">
        <v>33</v>
      </c>
      <c r="Q4" s="4">
        <v>0</v>
      </c>
      <c r="R4" s="7">
        <v>44797</v>
      </c>
      <c r="S4" s="6">
        <v>44859</v>
      </c>
      <c r="T4" s="4" t="s">
        <v>34</v>
      </c>
      <c r="U4" s="4">
        <v>528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44855</v>
      </c>
      <c r="G5" s="6">
        <v>44856</v>
      </c>
      <c r="H5" s="4">
        <v>1</v>
      </c>
      <c r="I5" s="4">
        <v>1</v>
      </c>
      <c r="J5" s="4">
        <v>1</v>
      </c>
      <c r="K5" s="4" t="s">
        <v>30</v>
      </c>
      <c r="L5" s="4">
        <v>97</v>
      </c>
      <c r="M5" s="4">
        <v>97</v>
      </c>
      <c r="N5" s="4" t="s">
        <v>51</v>
      </c>
      <c r="O5" s="4" t="s">
        <v>32</v>
      </c>
      <c r="P5" s="4" t="s">
        <v>33</v>
      </c>
      <c r="Q5" s="4">
        <v>0</v>
      </c>
      <c r="R5" s="7">
        <v>44830</v>
      </c>
      <c r="S5" s="6">
        <v>44859</v>
      </c>
      <c r="T5" s="4" t="s">
        <v>34</v>
      </c>
      <c r="U5" s="4">
        <v>97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44855</v>
      </c>
      <c r="G6" s="6">
        <v>44856</v>
      </c>
      <c r="H6" s="4">
        <v>1</v>
      </c>
      <c r="I6" s="4">
        <v>1</v>
      </c>
      <c r="J6" s="4">
        <v>1</v>
      </c>
      <c r="K6" s="4" t="s">
        <v>30</v>
      </c>
      <c r="L6" s="4">
        <v>125</v>
      </c>
      <c r="M6" s="4">
        <v>125</v>
      </c>
      <c r="N6" s="4" t="s">
        <v>57</v>
      </c>
      <c r="O6" s="4" t="s">
        <v>32</v>
      </c>
      <c r="P6" s="4" t="s">
        <v>33</v>
      </c>
      <c r="Q6" s="4">
        <v>0</v>
      </c>
      <c r="R6" s="7">
        <v>44838</v>
      </c>
      <c r="S6" s="6">
        <v>44859</v>
      </c>
      <c r="T6" s="4" t="s">
        <v>34</v>
      </c>
      <c r="U6" s="4">
        <v>125</v>
      </c>
      <c r="V6" s="4">
        <v>0</v>
      </c>
      <c r="W6" s="4">
        <v>0</v>
      </c>
      <c r="X6" s="4" t="s">
        <v>36</v>
      </c>
      <c r="Y6" s="4" t="s">
        <v>58</v>
      </c>
    </row>
    <row r="7" s="4" customFormat="1" spans="1:26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44855</v>
      </c>
      <c r="G7" s="6">
        <v>44856</v>
      </c>
      <c r="H7" s="4">
        <v>2</v>
      </c>
      <c r="I7" s="4">
        <v>1</v>
      </c>
      <c r="J7" s="4">
        <v>2</v>
      </c>
      <c r="K7" s="4" t="s">
        <v>30</v>
      </c>
      <c r="L7" s="4">
        <v>246</v>
      </c>
      <c r="M7" s="4">
        <v>246</v>
      </c>
      <c r="N7" s="4" t="s">
        <v>62</v>
      </c>
      <c r="O7" s="4" t="s">
        <v>32</v>
      </c>
      <c r="P7" s="4" t="s">
        <v>33</v>
      </c>
      <c r="Q7" s="4">
        <v>0</v>
      </c>
      <c r="R7" s="7">
        <v>44846</v>
      </c>
      <c r="S7" s="6">
        <v>44859</v>
      </c>
      <c r="T7" s="4" t="s">
        <v>34</v>
      </c>
      <c r="U7" s="4">
        <v>246</v>
      </c>
      <c r="V7" s="4">
        <v>0</v>
      </c>
      <c r="W7" s="4">
        <v>0</v>
      </c>
      <c r="X7" s="4" t="s">
        <v>63</v>
      </c>
      <c r="Y7" s="4">
        <v>196188</v>
      </c>
      <c r="Z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44851</v>
      </c>
      <c r="G8" s="6">
        <v>44856</v>
      </c>
      <c r="H8" s="4">
        <v>1</v>
      </c>
      <c r="I8" s="4">
        <v>5</v>
      </c>
      <c r="J8" s="4">
        <v>5</v>
      </c>
      <c r="K8" s="4" t="s">
        <v>30</v>
      </c>
      <c r="L8" s="4">
        <v>255</v>
      </c>
      <c r="M8" s="4">
        <v>255</v>
      </c>
      <c r="N8" s="4" t="s">
        <v>68</v>
      </c>
      <c r="O8" s="4" t="s">
        <v>32</v>
      </c>
      <c r="P8" s="4" t="s">
        <v>33</v>
      </c>
      <c r="Q8" s="4">
        <v>0</v>
      </c>
      <c r="R8" s="7">
        <v>44850</v>
      </c>
      <c r="S8" s="6">
        <v>44859</v>
      </c>
      <c r="T8" s="4" t="s">
        <v>34</v>
      </c>
      <c r="U8" s="4">
        <v>255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44855</v>
      </c>
      <c r="G9" s="6">
        <v>44856</v>
      </c>
      <c r="H9" s="4">
        <v>1</v>
      </c>
      <c r="I9" s="4">
        <v>1</v>
      </c>
      <c r="J9" s="4">
        <v>1</v>
      </c>
      <c r="K9" s="4" t="s">
        <v>30</v>
      </c>
      <c r="L9" s="4">
        <v>145</v>
      </c>
      <c r="M9" s="4">
        <v>145</v>
      </c>
      <c r="N9" s="4" t="s">
        <v>73</v>
      </c>
      <c r="O9" s="4" t="s">
        <v>32</v>
      </c>
      <c r="P9" s="4" t="s">
        <v>33</v>
      </c>
      <c r="Q9" s="4">
        <v>0</v>
      </c>
      <c r="R9" s="7">
        <v>44851</v>
      </c>
      <c r="S9" s="6">
        <v>44859</v>
      </c>
      <c r="T9" s="4" t="s">
        <v>34</v>
      </c>
      <c r="U9" s="4">
        <v>145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44854</v>
      </c>
      <c r="G10" s="6">
        <v>44856</v>
      </c>
      <c r="H10" s="4">
        <v>1</v>
      </c>
      <c r="I10" s="4">
        <v>2</v>
      </c>
      <c r="J10" s="4">
        <v>2</v>
      </c>
      <c r="K10" s="4" t="s">
        <v>30</v>
      </c>
      <c r="L10" s="4">
        <v>155</v>
      </c>
      <c r="M10" s="4">
        <v>155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44854</v>
      </c>
      <c r="S10" s="6">
        <v>44859</v>
      </c>
      <c r="T10" s="4" t="s">
        <v>34</v>
      </c>
      <c r="U10" s="4">
        <v>155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44855</v>
      </c>
      <c r="G11" s="6">
        <v>44856</v>
      </c>
      <c r="H11" s="4">
        <v>1</v>
      </c>
      <c r="I11" s="4">
        <v>1</v>
      </c>
      <c r="J11" s="4">
        <v>1</v>
      </c>
      <c r="K11" s="4" t="s">
        <v>30</v>
      </c>
      <c r="L11" s="4">
        <v>26</v>
      </c>
      <c r="M11" s="4">
        <v>26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44854</v>
      </c>
      <c r="S11" s="6">
        <v>44859</v>
      </c>
      <c r="T11" s="4" t="s">
        <v>34</v>
      </c>
      <c r="U11" s="4">
        <v>26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44855</v>
      </c>
      <c r="G12" s="6">
        <v>44856</v>
      </c>
      <c r="H12" s="4">
        <v>2</v>
      </c>
      <c r="I12" s="4">
        <v>1</v>
      </c>
      <c r="J12" s="4">
        <v>2</v>
      </c>
      <c r="K12" s="4" t="s">
        <v>30</v>
      </c>
      <c r="L12" s="4">
        <v>138</v>
      </c>
      <c r="M12" s="4">
        <v>138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44855</v>
      </c>
      <c r="S12" s="6">
        <v>44859</v>
      </c>
      <c r="T12" s="4" t="s">
        <v>34</v>
      </c>
      <c r="U12" s="4">
        <v>138</v>
      </c>
      <c r="V12" s="4">
        <v>0</v>
      </c>
      <c r="W12" s="4">
        <v>0</v>
      </c>
      <c r="X12" s="4" t="s">
        <v>36</v>
      </c>
      <c r="Y12" s="4" t="s">
        <v>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8" sqref="A18:E21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5">
        <v>17937810925</v>
      </c>
      <c r="B2" s="6">
        <v>44855</v>
      </c>
      <c r="C2" s="6">
        <v>44856</v>
      </c>
      <c r="D2" s="4">
        <v>80</v>
      </c>
      <c r="E2" s="4" t="str">
        <f>VLOOKUP(A2,HOP!A:L,12,0)</f>
        <v>80.00</v>
      </c>
      <c r="F2" s="4" t="str">
        <f>VLOOKUP(A2,HOP!A:C,3,0)</f>
        <v>2552508</v>
      </c>
      <c r="G2" s="4">
        <f>D2-E2</f>
        <v>0</v>
      </c>
      <c r="H2" s="4" t="str">
        <f>$H$1&amp;F2</f>
        <v>，2552508</v>
      </c>
      <c r="I2" s="4" t="str">
        <f>VLOOKUP(A2,HOP!A:U,21,0)</f>
        <v>直连</v>
      </c>
    </row>
    <row r="3" s="4" customFormat="1" spans="1:9">
      <c r="A3" s="5">
        <v>18269969315</v>
      </c>
      <c r="B3" s="6">
        <v>44853</v>
      </c>
      <c r="C3" s="6">
        <v>44856</v>
      </c>
      <c r="D3" s="4">
        <v>1392</v>
      </c>
      <c r="E3" s="4" t="str">
        <f>VLOOKUP(A3,HOP!A:L,12,0)</f>
        <v>1392.00</v>
      </c>
      <c r="F3" s="4" t="str">
        <f>VLOOKUP(A3,HOP!A:C,3,0)</f>
        <v>2609529</v>
      </c>
      <c r="G3" s="4">
        <f t="shared" ref="G3:G12" si="0">D3-E3</f>
        <v>0</v>
      </c>
      <c r="H3" s="4" t="str">
        <f t="shared" ref="H3:H12" si="1">$H$1&amp;F3</f>
        <v>，2609529</v>
      </c>
      <c r="I3" s="4" t="str">
        <f>VLOOKUP(A3,HOP!A:U,21,0)</f>
        <v>直连</v>
      </c>
    </row>
    <row r="4" s="4" customFormat="1" spans="1:9">
      <c r="A4" s="5">
        <v>18859280780</v>
      </c>
      <c r="B4" s="6">
        <v>44855</v>
      </c>
      <c r="C4" s="6">
        <v>44856</v>
      </c>
      <c r="D4" s="4">
        <v>528</v>
      </c>
      <c r="E4" s="4" t="str">
        <f>VLOOKUP(A4,HOP!A:L,12,0)</f>
        <v>528.00</v>
      </c>
      <c r="F4" s="4" t="str">
        <f>VLOOKUP(A4,HOP!A:C,3,0)</f>
        <v>2665990</v>
      </c>
      <c r="G4" s="4">
        <f t="shared" si="0"/>
        <v>0</v>
      </c>
      <c r="H4" s="4" t="str">
        <f t="shared" si="1"/>
        <v>，2665990</v>
      </c>
      <c r="I4" s="4" t="str">
        <f>VLOOKUP(A4,HOP!A:U,21,0)</f>
        <v>直连</v>
      </c>
    </row>
    <row r="5" s="4" customFormat="1" spans="1:9">
      <c r="A5" s="5">
        <v>21199403953</v>
      </c>
      <c r="B5" s="6">
        <v>44855</v>
      </c>
      <c r="C5" s="6">
        <v>44856</v>
      </c>
      <c r="D5" s="4">
        <v>97</v>
      </c>
      <c r="E5" s="4" t="str">
        <f>VLOOKUP(A5,HOP!A:L,12,0)</f>
        <v>97.00</v>
      </c>
      <c r="F5" s="4" t="str">
        <f>VLOOKUP(A5,HOP!A:C,3,0)</f>
        <v>2710784</v>
      </c>
      <c r="G5" s="4">
        <f t="shared" si="0"/>
        <v>0</v>
      </c>
      <c r="H5" s="4" t="str">
        <f t="shared" si="1"/>
        <v>，2710784</v>
      </c>
      <c r="I5" s="4" t="str">
        <f>VLOOKUP(A5,HOP!A:U,21,0)</f>
        <v>直连</v>
      </c>
    </row>
    <row r="6" s="4" customFormat="1" spans="1:9">
      <c r="A6" s="5">
        <v>21329431088</v>
      </c>
      <c r="B6" s="6">
        <v>44855</v>
      </c>
      <c r="C6" s="6">
        <v>44856</v>
      </c>
      <c r="D6" s="4">
        <v>125</v>
      </c>
      <c r="E6" s="4" t="str">
        <f>VLOOKUP(A6,HOP!A:L,12,0)</f>
        <v>125.00</v>
      </c>
      <c r="F6" s="4" t="str">
        <f>VLOOKUP(A6,HOP!A:C,3,0)</f>
        <v>2723345</v>
      </c>
      <c r="G6" s="4">
        <f t="shared" si="0"/>
        <v>0</v>
      </c>
      <c r="H6" s="4" t="str">
        <f t="shared" si="1"/>
        <v>，2723345</v>
      </c>
      <c r="I6" s="4" t="str">
        <f>VLOOKUP(A6,HOP!A:U,21,0)</f>
        <v>直连</v>
      </c>
    </row>
    <row r="7" s="4" customFormat="1" spans="1:9">
      <c r="A7" s="5">
        <v>21431270486</v>
      </c>
      <c r="B7" s="6">
        <v>44855</v>
      </c>
      <c r="C7" s="6">
        <v>44856</v>
      </c>
      <c r="D7" s="4">
        <v>246</v>
      </c>
      <c r="E7" s="4" t="str">
        <f>VLOOKUP(A7,HOP!A:L,12,0)</f>
        <v>246.00</v>
      </c>
      <c r="F7" s="4" t="str">
        <f>VLOOKUP(A7,HOP!A:C,3,0)</f>
        <v>2736384</v>
      </c>
      <c r="G7" s="4">
        <f t="shared" si="0"/>
        <v>0</v>
      </c>
      <c r="H7" s="4" t="str">
        <f t="shared" si="1"/>
        <v>，2736384</v>
      </c>
      <c r="I7" s="4" t="str">
        <f>VLOOKUP(A7,HOP!A:U,21,0)</f>
        <v>直采</v>
      </c>
    </row>
    <row r="8" s="4" customFormat="1" spans="1:9">
      <c r="A8" s="5">
        <v>21463775408</v>
      </c>
      <c r="B8" s="6">
        <v>44851</v>
      </c>
      <c r="C8" s="6">
        <v>44856</v>
      </c>
      <c r="D8" s="4">
        <v>255</v>
      </c>
      <c r="E8" s="4" t="str">
        <f>VLOOKUP(A8,HOP!A:L,12,0)</f>
        <v>255.00</v>
      </c>
      <c r="F8" s="4" t="str">
        <f>VLOOKUP(A8,HOP!A:C,3,0)</f>
        <v>2742263</v>
      </c>
      <c r="G8" s="4">
        <f t="shared" si="0"/>
        <v>0</v>
      </c>
      <c r="H8" s="4" t="str">
        <f t="shared" si="1"/>
        <v>，2742263</v>
      </c>
      <c r="I8" s="4" t="str">
        <f>VLOOKUP(A8,HOP!A:U,21,0)</f>
        <v>直连</v>
      </c>
    </row>
    <row r="9" s="4" customFormat="1" spans="1:9">
      <c r="A9" s="5">
        <v>21472004098</v>
      </c>
      <c r="B9" s="6">
        <v>44855</v>
      </c>
      <c r="C9" s="6">
        <v>44856</v>
      </c>
      <c r="D9" s="4">
        <v>145</v>
      </c>
      <c r="E9" s="4" t="str">
        <f>VLOOKUP(A9,HOP!A:L,12,0)</f>
        <v>145.00</v>
      </c>
      <c r="F9" s="4" t="str">
        <f>VLOOKUP(A9,HOP!A:C,3,0)</f>
        <v>2744165</v>
      </c>
      <c r="G9" s="4">
        <f t="shared" si="0"/>
        <v>0</v>
      </c>
      <c r="H9" s="4" t="str">
        <f t="shared" si="1"/>
        <v>，2744165</v>
      </c>
      <c r="I9" s="4" t="str">
        <f>VLOOKUP(A9,HOP!A:U,21,0)</f>
        <v>直采</v>
      </c>
    </row>
    <row r="10" s="4" customFormat="1" spans="1:9">
      <c r="A10" s="5">
        <v>21495183333</v>
      </c>
      <c r="B10" s="6">
        <v>44854</v>
      </c>
      <c r="C10" s="6">
        <v>44856</v>
      </c>
      <c r="D10" s="4">
        <v>155</v>
      </c>
      <c r="E10" s="4" t="str">
        <f>VLOOKUP(A10,HOP!A:L,12,0)</f>
        <v>155.00</v>
      </c>
      <c r="F10" s="4" t="str">
        <f>VLOOKUP(A10,HOP!A:C,3,0)</f>
        <v>2749660</v>
      </c>
      <c r="G10" s="4">
        <f t="shared" si="0"/>
        <v>0</v>
      </c>
      <c r="H10" s="4" t="str">
        <f t="shared" si="1"/>
        <v>，2749660</v>
      </c>
      <c r="I10" s="4" t="str">
        <f>VLOOKUP(A10,HOP!A:U,21,0)</f>
        <v>直采</v>
      </c>
    </row>
    <row r="11" s="4" customFormat="1" spans="1:9">
      <c r="A11" s="5">
        <v>21499365738</v>
      </c>
      <c r="B11" s="6">
        <v>44855</v>
      </c>
      <c r="C11" s="6">
        <v>44856</v>
      </c>
      <c r="D11" s="4">
        <v>26</v>
      </c>
      <c r="E11" s="4" t="str">
        <f>VLOOKUP(A11,HOP!A:L,12,0)</f>
        <v>26.00</v>
      </c>
      <c r="F11" s="4" t="str">
        <f>VLOOKUP(A11,HOP!A:C,3,0)</f>
        <v>2750648</v>
      </c>
      <c r="G11" s="4">
        <f t="shared" si="0"/>
        <v>0</v>
      </c>
      <c r="H11" s="4" t="str">
        <f t="shared" si="1"/>
        <v>，2750648</v>
      </c>
      <c r="I11" s="4" t="str">
        <f>VLOOKUP(A11,HOP!A:U,21,0)</f>
        <v>直连</v>
      </c>
    </row>
    <row r="12" s="4" customFormat="1" spans="1:9">
      <c r="A12" s="5">
        <v>21501777814</v>
      </c>
      <c r="B12" s="6">
        <v>44855</v>
      </c>
      <c r="C12" s="6">
        <v>44856</v>
      </c>
      <c r="D12" s="4">
        <v>138</v>
      </c>
      <c r="E12" s="4" t="str">
        <f>VLOOKUP(A12,HOP!A:L,12,0)</f>
        <v>138.00</v>
      </c>
      <c r="F12" s="4" t="str">
        <f>VLOOKUP(A12,HOP!A:C,3,0)</f>
        <v>2751439</v>
      </c>
      <c r="G12" s="4">
        <f t="shared" si="0"/>
        <v>0</v>
      </c>
      <c r="H12" s="4" t="str">
        <f t="shared" si="1"/>
        <v>，2751439</v>
      </c>
      <c r="I12" s="4" t="str">
        <f>VLOOKUP(A12,HOP!A:U,21,0)</f>
        <v>直连</v>
      </c>
    </row>
    <row r="14" spans="4:4">
      <c r="D14" s="4">
        <f>SUM(D2:D13)</f>
        <v>3187</v>
      </c>
    </row>
    <row r="18" spans="1:5">
      <c r="A18" s="4" t="s">
        <v>92</v>
      </c>
      <c r="D18" s="4">
        <v>546</v>
      </c>
      <c r="E18" s="4">
        <v>4285.91</v>
      </c>
    </row>
    <row r="19" spans="1:5">
      <c r="A19" s="4" t="s">
        <v>93</v>
      </c>
      <c r="D19" s="4">
        <v>2641</v>
      </c>
      <c r="E19" s="4">
        <v>20730.92</v>
      </c>
    </row>
    <row r="20" spans="1:5">
      <c r="A20" s="4" t="s">
        <v>94</v>
      </c>
      <c r="D20" s="4">
        <f>SUBTOTAL(9,D18:D19)</f>
        <v>3187</v>
      </c>
      <c r="E20" s="4">
        <f>SUBTOTAL(9,E18:E19)</f>
        <v>25016.83</v>
      </c>
    </row>
    <row r="21" spans="1:1">
      <c r="A21" s="4" t="s">
        <v>95</v>
      </c>
    </row>
  </sheetData>
  <autoFilter ref="A1:XFD2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21501777814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30</v>
      </c>
      <c r="K2" s="1" t="s">
        <v>122</v>
      </c>
      <c r="L2" s="1" t="s">
        <v>122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21499365738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115</v>
      </c>
      <c r="G3" s="1" t="s">
        <v>119</v>
      </c>
      <c r="H3" s="1" t="s">
        <v>120</v>
      </c>
      <c r="I3" s="1" t="s">
        <v>136</v>
      </c>
      <c r="J3" s="1" t="s">
        <v>30</v>
      </c>
      <c r="K3" s="1" t="s">
        <v>137</v>
      </c>
      <c r="L3" s="1" t="s">
        <v>137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138</v>
      </c>
      <c r="S3" s="1" t="s">
        <v>128</v>
      </c>
      <c r="T3" s="1" t="s">
        <v>129</v>
      </c>
      <c r="U3" s="1" t="s">
        <v>130</v>
      </c>
      <c r="V3" s="1" t="s">
        <v>139</v>
      </c>
    </row>
    <row r="4" s="1" customFormat="1" spans="1:22">
      <c r="A4" s="3">
        <v>21495183333</v>
      </c>
      <c r="B4" s="1" t="s">
        <v>132</v>
      </c>
      <c r="C4" s="1" t="s">
        <v>140</v>
      </c>
      <c r="D4" s="1" t="s">
        <v>141</v>
      </c>
      <c r="E4" s="1" t="s">
        <v>142</v>
      </c>
      <c r="F4" s="1" t="s">
        <v>132</v>
      </c>
      <c r="G4" s="1" t="s">
        <v>119</v>
      </c>
      <c r="H4" s="1" t="s">
        <v>120</v>
      </c>
      <c r="I4" s="1" t="s">
        <v>143</v>
      </c>
      <c r="J4" s="1" t="s">
        <v>30</v>
      </c>
      <c r="K4" s="1" t="s">
        <v>144</v>
      </c>
      <c r="L4" s="1" t="s">
        <v>144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145</v>
      </c>
      <c r="S4" s="1" t="s">
        <v>128</v>
      </c>
      <c r="T4" s="1" t="s">
        <v>129</v>
      </c>
      <c r="U4" s="1" t="s">
        <v>146</v>
      </c>
      <c r="V4" s="1" t="s">
        <v>139</v>
      </c>
    </row>
    <row r="5" s="1" customFormat="1" spans="1:22">
      <c r="A5" s="3">
        <v>21472004098</v>
      </c>
      <c r="B5" s="1" t="s">
        <v>147</v>
      </c>
      <c r="C5" s="1" t="s">
        <v>148</v>
      </c>
      <c r="D5" s="1" t="s">
        <v>149</v>
      </c>
      <c r="E5" s="1" t="s">
        <v>150</v>
      </c>
      <c r="F5" s="1" t="s">
        <v>115</v>
      </c>
      <c r="G5" s="1" t="s">
        <v>119</v>
      </c>
      <c r="H5" s="1" t="s">
        <v>120</v>
      </c>
      <c r="I5" s="1" t="s">
        <v>151</v>
      </c>
      <c r="J5" s="1" t="s">
        <v>30</v>
      </c>
      <c r="K5" s="1" t="s">
        <v>152</v>
      </c>
      <c r="L5" s="1" t="s">
        <v>152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153</v>
      </c>
      <c r="S5" s="1" t="s">
        <v>128</v>
      </c>
      <c r="T5" s="1" t="s">
        <v>129</v>
      </c>
      <c r="U5" s="1" t="s">
        <v>146</v>
      </c>
      <c r="V5" s="1" t="s">
        <v>139</v>
      </c>
    </row>
    <row r="6" s="1" customFormat="1" spans="1:22">
      <c r="A6" s="3">
        <v>21463775408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147</v>
      </c>
      <c r="G6" s="1" t="s">
        <v>119</v>
      </c>
      <c r="H6" s="1" t="s">
        <v>120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160</v>
      </c>
      <c r="S6" s="1" t="s">
        <v>128</v>
      </c>
      <c r="T6" s="1" t="s">
        <v>129</v>
      </c>
      <c r="U6" s="1" t="s">
        <v>130</v>
      </c>
      <c r="V6" s="1" t="s">
        <v>161</v>
      </c>
    </row>
    <row r="7" s="1" customFormat="1" spans="1:22">
      <c r="A7" s="3">
        <v>21431270486</v>
      </c>
      <c r="B7" s="1" t="s">
        <v>162</v>
      </c>
      <c r="C7" s="1" t="s">
        <v>163</v>
      </c>
      <c r="D7" s="1" t="s">
        <v>164</v>
      </c>
      <c r="E7" s="1" t="s">
        <v>165</v>
      </c>
      <c r="F7" s="1" t="s">
        <v>115</v>
      </c>
      <c r="G7" s="1" t="s">
        <v>119</v>
      </c>
      <c r="H7" s="1" t="s">
        <v>120</v>
      </c>
      <c r="I7" s="1" t="s">
        <v>166</v>
      </c>
      <c r="J7" s="1" t="s">
        <v>30</v>
      </c>
      <c r="K7" s="1" t="s">
        <v>167</v>
      </c>
      <c r="L7" s="1" t="s">
        <v>167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168</v>
      </c>
      <c r="S7" s="1" t="s">
        <v>128</v>
      </c>
      <c r="T7" s="1" t="s">
        <v>129</v>
      </c>
      <c r="U7" s="1" t="s">
        <v>146</v>
      </c>
      <c r="V7" s="1" t="s">
        <v>139</v>
      </c>
    </row>
    <row r="8" s="1" customFormat="1" spans="1:22">
      <c r="A8" s="3">
        <v>21329431088</v>
      </c>
      <c r="B8" s="1" t="s">
        <v>169</v>
      </c>
      <c r="C8" s="1" t="s">
        <v>170</v>
      </c>
      <c r="D8" s="1" t="s">
        <v>171</v>
      </c>
      <c r="E8" s="1" t="s">
        <v>172</v>
      </c>
      <c r="F8" s="1" t="s">
        <v>115</v>
      </c>
      <c r="G8" s="1" t="s">
        <v>119</v>
      </c>
      <c r="H8" s="1" t="s">
        <v>120</v>
      </c>
      <c r="I8" s="1" t="s">
        <v>173</v>
      </c>
      <c r="J8" s="1" t="s">
        <v>30</v>
      </c>
      <c r="K8" s="1" t="s">
        <v>174</v>
      </c>
      <c r="L8" s="1" t="s">
        <v>174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175</v>
      </c>
      <c r="S8" s="1" t="s">
        <v>128</v>
      </c>
      <c r="T8" s="1" t="s">
        <v>129</v>
      </c>
      <c r="U8" s="1" t="s">
        <v>130</v>
      </c>
      <c r="V8" s="1" t="s">
        <v>176</v>
      </c>
    </row>
    <row r="9" s="1" customFormat="1" spans="1:22">
      <c r="A9" s="3">
        <v>21199403953</v>
      </c>
      <c r="B9" s="1" t="s">
        <v>177</v>
      </c>
      <c r="C9" s="1" t="s">
        <v>178</v>
      </c>
      <c r="D9" s="1" t="s">
        <v>179</v>
      </c>
      <c r="E9" s="1" t="s">
        <v>180</v>
      </c>
      <c r="F9" s="1" t="s">
        <v>115</v>
      </c>
      <c r="G9" s="1" t="s">
        <v>119</v>
      </c>
      <c r="H9" s="1" t="s">
        <v>120</v>
      </c>
      <c r="I9" s="1" t="s">
        <v>181</v>
      </c>
      <c r="J9" s="1" t="s">
        <v>30</v>
      </c>
      <c r="K9" s="1" t="s">
        <v>182</v>
      </c>
      <c r="L9" s="1" t="s">
        <v>182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183</v>
      </c>
      <c r="S9" s="1" t="s">
        <v>128</v>
      </c>
      <c r="T9" s="1" t="s">
        <v>129</v>
      </c>
      <c r="U9" s="1" t="s">
        <v>130</v>
      </c>
      <c r="V9" s="1" t="s">
        <v>184</v>
      </c>
    </row>
    <row r="10" s="1" customFormat="1" spans="1:22">
      <c r="A10" s="3">
        <v>18859280780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115</v>
      </c>
      <c r="G10" s="1" t="s">
        <v>119</v>
      </c>
      <c r="H10" s="1" t="s">
        <v>120</v>
      </c>
      <c r="I10" s="1" t="s">
        <v>189</v>
      </c>
      <c r="J10" s="1" t="s">
        <v>30</v>
      </c>
      <c r="K10" s="1" t="s">
        <v>190</v>
      </c>
      <c r="L10" s="1" t="s">
        <v>190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191</v>
      </c>
      <c r="S10" s="1" t="s">
        <v>128</v>
      </c>
      <c r="T10" s="1" t="s">
        <v>129</v>
      </c>
      <c r="U10" s="1" t="s">
        <v>130</v>
      </c>
      <c r="V10" s="1" t="s">
        <v>192</v>
      </c>
    </row>
    <row r="11" s="1" customFormat="1" spans="1:22">
      <c r="A11" s="3">
        <v>18269969315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197</v>
      </c>
      <c r="G11" s="1" t="s">
        <v>119</v>
      </c>
      <c r="H11" s="1" t="s">
        <v>120</v>
      </c>
      <c r="I11" s="1" t="s">
        <v>198</v>
      </c>
      <c r="J11" s="1" t="s">
        <v>30</v>
      </c>
      <c r="K11" s="1" t="s">
        <v>199</v>
      </c>
      <c r="L11" s="1" t="s">
        <v>199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200</v>
      </c>
      <c r="S11" s="1" t="s">
        <v>128</v>
      </c>
      <c r="T11" s="1" t="s">
        <v>129</v>
      </c>
      <c r="U11" s="1" t="s">
        <v>130</v>
      </c>
      <c r="V11" s="1" t="s">
        <v>201</v>
      </c>
    </row>
    <row r="12" s="1" customFormat="1" spans="1:22">
      <c r="A12" s="3">
        <v>17937810925</v>
      </c>
      <c r="B12" s="1" t="s">
        <v>202</v>
      </c>
      <c r="C12" s="1" t="s">
        <v>203</v>
      </c>
      <c r="D12" s="1" t="s">
        <v>204</v>
      </c>
      <c r="E12" s="1" t="s">
        <v>205</v>
      </c>
      <c r="F12" s="1" t="s">
        <v>115</v>
      </c>
      <c r="G12" s="1" t="s">
        <v>119</v>
      </c>
      <c r="H12" s="1" t="s">
        <v>120</v>
      </c>
      <c r="I12" s="1" t="s">
        <v>206</v>
      </c>
      <c r="J12" s="1" t="s">
        <v>30</v>
      </c>
      <c r="K12" s="1" t="s">
        <v>207</v>
      </c>
      <c r="L12" s="1" t="s">
        <v>207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208</v>
      </c>
      <c r="S12" s="1" t="s">
        <v>128</v>
      </c>
      <c r="T12" s="1" t="s">
        <v>129</v>
      </c>
      <c r="U12" s="1" t="s">
        <v>130</v>
      </c>
      <c r="V12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2022-10-25T01:39:28Z</dcterms:created>
  <dcterms:modified xsi:type="dcterms:W3CDTF">2022-10-25T02:01:14Z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4995C72445E24E90B6442211F9B4BB5F</vt:lpwstr>
  </property>
  <property fmtid="{D5CDD505-2E9C-101B-9397-08002B2CF9AE}" pid="3" name="KSOProductBuildVer">
    <vt:lpwstr>2052-11.1.0.12598</vt:lpwstr>
  </property>
</Properties>
</file>