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<sst xmlns="http://schemas.openxmlformats.org/spreadsheetml/2006/main" count="399" uniqueCount="193">
  <si>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</si>
  <si>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</si>
  <si>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</si>
  <si>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</si>
  <si>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</si>
  <si>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</si>
  <si>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</si>
  <si>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</si>
  <si>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</si>
  <si>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</si>
  <si>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</si>
  <si>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</si>
  <si>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</si>
  <si>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</si>
  <si>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</si>
  <si>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</si>
  <si>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</si>
  <si>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</si>
  <si>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</si>
  <si>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</si>
  <si>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</si>
  <si>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</si>
  <si>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</si>
  <si>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</si>
  <si>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</si>
  <si>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18303062310	</t>
  </si>
  <si>
    <t>Ctrip</t>
  </si>
  <si>
    <t>正常</t>
  </si>
  <si>
    <t>[纽汉]伦敦好酒店(Good Hotel London)(37209221)</t>
  </si>
  <si>
    <t>标准房&lt;2人入住&gt;&lt;不退款&gt;</t>
  </si>
  <si>
    <t>USD</t>
  </si>
  <si>
    <t>van der Linden/Denise,Ijsveld/Anke</t>
  </si>
  <si>
    <t>CA5326221026USD</t>
  </si>
  <si>
    <t>未提现</t>
  </si>
  <si>
    <t>携程开票</t>
  </si>
  <si>
    <t xml:space="preserve">	</t>
  </si>
  <si>
    <t xml:space="preserve">EXP-1971752270	</t>
  </si>
  <si>
    <t xml:space="preserve">21030482051	</t>
  </si>
  <si>
    <t>[威斯敏斯特城]伦敦贵族酒店(Lords Hotel)(37203494)</t>
  </si>
  <si>
    <t>双床房&lt;2人入住&gt;&lt;不退款&gt;</t>
  </si>
  <si>
    <t>Navickaite/Zivile,Idzelis/Bartas</t>
  </si>
  <si>
    <t xml:space="preserve">2694839	</t>
  </si>
  <si>
    <t xml:space="preserve">21262697413	</t>
  </si>
  <si>
    <t>[休斯敦]兰开斯特酒店(The Lancaster Hotel)(40113154)</t>
  </si>
  <si>
    <t>经典客房1张特大床&lt;2人入住&gt;&lt;不退款&gt;</t>
  </si>
  <si>
    <t>Richardson/Gary Arthur</t>
  </si>
  <si>
    <t xml:space="preserve">31795SE040509	</t>
  </si>
  <si>
    <t xml:space="preserve">21416178316	</t>
  </si>
  <si>
    <t>[吉隆坡]吉隆坡柏威年酒店 · 悦榕庄管理(Pavilion Hotel Kuala Lumpur Managed by Banyan Tree)(40759685)</t>
  </si>
  <si>
    <t>城市绿洲特大床房&lt;2人入住&gt;&lt;不退款&gt;&lt;早餐&gt;</t>
  </si>
  <si>
    <t>ZOERNER/DENNIS</t>
  </si>
  <si>
    <t xml:space="preserve">2734369	</t>
  </si>
  <si>
    <t xml:space="preserve">195957	</t>
  </si>
  <si>
    <t xml:space="preserve">21465813335	</t>
  </si>
  <si>
    <t>[曼谷]曼谷素坤逸丽笙套房酒店(Radisson Suites Bangkok Sukhumvit)(37221898)</t>
  </si>
  <si>
    <t>高级房&lt;2人入住&gt;&lt;不退款&gt;</t>
  </si>
  <si>
    <t>DANG /KIM PHUONG</t>
  </si>
  <si>
    <t xml:space="preserve">2742732	</t>
  </si>
  <si>
    <t xml:space="preserve">1073363	</t>
  </si>
  <si>
    <t xml:space="preserve">21466993301	</t>
  </si>
  <si>
    <t>[吉隆坡]吉隆坡宴宾雅酒店(Impiana KLCC Hotel)(37200629)</t>
  </si>
  <si>
    <t>豪华房&lt;2人入住&gt;&lt;不退款&gt;</t>
  </si>
  <si>
    <t>ZAKARIA/MUHAMMAD IRFAN</t>
  </si>
  <si>
    <t xml:space="preserve">2742955	</t>
  </si>
  <si>
    <t xml:space="preserve">21467725854	</t>
  </si>
  <si>
    <t>[北雅加达]雅加达诺富特曼加达广场酒店(Novotel Jakarta Mangga Dua Square)(37221908)</t>
  </si>
  <si>
    <t>豪华特大床房&lt;2人入住&gt;&lt;不退款&gt;</t>
  </si>
  <si>
    <t>CHOW/KONG LUNG</t>
  </si>
  <si>
    <t xml:space="preserve">confirm ms. annisa	</t>
  </si>
  <si>
    <t xml:space="preserve">21469322371	</t>
  </si>
  <si>
    <t xml:space="preserve">2743477	</t>
  </si>
  <si>
    <t xml:space="preserve">confirm by ms. annisa	</t>
  </si>
  <si>
    <t xml:space="preserve">21484269330	</t>
  </si>
  <si>
    <t>[乔治市]槟城温宝利酒店 (槟城对抗新冠肺炎认证)(The Wembley – A St Giles Hotel, Penang)(38767549)</t>
  </si>
  <si>
    <t>高级特大床房&lt;1&gt;&lt;2人入住&gt;&lt;不退款&gt;&lt;早餐&gt;</t>
  </si>
  <si>
    <t>KOH /RACHEL</t>
  </si>
  <si>
    <t xml:space="preserve">670730	</t>
  </si>
  <si>
    <t>退单</t>
  </si>
  <si>
    <t xml:space="preserve">21499170057	</t>
  </si>
  <si>
    <t>[吉隆坡]吉隆坡斯里太平洋酒店(Seri Pacific Hotel Kuala Lumpur)(37200296)</t>
  </si>
  <si>
    <t>高级双床房&lt;2人入住&gt;&lt;不退款&gt;</t>
  </si>
  <si>
    <t>Bustamin/Mohamad Sufian</t>
  </si>
  <si>
    <t xml:space="preserve">2750593	</t>
  </si>
  <si>
    <t xml:space="preserve">297377	</t>
  </si>
  <si>
    <t>，</t>
  </si>
  <si>
    <t>本期扣款10.91元</t>
  </si>
  <si>
    <t>A221026091122481</t>
  </si>
  <si>
    <t>A221026091218481</t>
  </si>
  <si>
    <t>USD / HKD 当前参考汇率: 7.84985</t>
  </si>
  <si>
    <t>总计：2945.39 USD/
23120.87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</si>
  <si>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</si>
  <si>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</si>
  <si>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</si>
  <si>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</si>
  <si>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</si>
  <si>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</si>
  <si>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</si>
  <si>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</si>
  <si>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</si>
  <si>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</si>
  <si>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</si>
  <si>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</si>
  <si>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</si>
  <si>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</si>
  <si>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</si>
  <si>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</si>
  <si>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</si>
  <si>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</si>
  <si>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</si>
  <si>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2022-07-06</t>
  </si>
  <si>
    <t>2612336</t>
  </si>
  <si>
    <t>伦敦好酒店</t>
  </si>
  <si>
    <t>van der Linden Denise,Ijsveld Anke</t>
  </si>
  <si>
    <t>2022-10-19</t>
  </si>
  <si>
    <t>2022-10-23</t>
  </si>
  <si>
    <t>退房日周结</t>
  </si>
  <si>
    <t>6405.75</t>
  </si>
  <si>
    <t>951.00</t>
  </si>
  <si>
    <t>0</t>
  </si>
  <si>
    <t>0.00</t>
  </si>
  <si>
    <t>携程盛景国际直连</t>
  </si>
  <si>
    <t>01.010677</t>
  </si>
  <si>
    <t>2022-07-06 01:59:38</t>
  </si>
  <si>
    <t>否</t>
  </si>
  <si>
    <t>汇智国际旅游发展有限公司</t>
  </si>
  <si>
    <t>直连</t>
  </si>
  <si>
    <t>英国</t>
  </si>
  <si>
    <t>2022-09-16</t>
  </si>
  <si>
    <t>2694839</t>
  </si>
  <si>
    <t>伦敦贵族酒店</t>
  </si>
  <si>
    <t>Navickaite Zivile,Idzelis Bartas</t>
  </si>
  <si>
    <t>2022-10-21</t>
  </si>
  <si>
    <t>1275.71</t>
  </si>
  <si>
    <t>182.00</t>
  </si>
  <si>
    <t>2022-09-16 20:20:31</t>
  </si>
  <si>
    <t>2022-10-02</t>
  </si>
  <si>
    <t>2720380</t>
  </si>
  <si>
    <t>兰嘉丝汀酒店</t>
  </si>
  <si>
    <t>Richardson Gary Arthur</t>
  </si>
  <si>
    <t>2022-10-22</t>
  </si>
  <si>
    <t>3118.74</t>
  </si>
  <si>
    <t>437.00</t>
  </si>
  <si>
    <t>2022-10-02 06:18:52</t>
  </si>
  <si>
    <t>美国</t>
  </si>
  <si>
    <t>2022-10-11</t>
  </si>
  <si>
    <t>2734369</t>
  </si>
  <si>
    <t>吉隆坡柏威年酒店 · 悦榕庄管理</t>
  </si>
  <si>
    <t>ZOERNER DENNIS</t>
  </si>
  <si>
    <t>2022-10-18</t>
  </si>
  <si>
    <t>4504.52</t>
  </si>
  <si>
    <t>628.00</t>
  </si>
  <si>
    <t>453.30</t>
  </si>
  <si>
    <t>-174</t>
  </si>
  <si>
    <t>-1253</t>
  </si>
  <si>
    <t>2022-10-11 14:17:03</t>
  </si>
  <si>
    <t>直采</t>
  </si>
  <si>
    <t>马来西亚</t>
  </si>
  <si>
    <t>2022-10-16</t>
  </si>
  <si>
    <t>2742732</t>
  </si>
  <si>
    <t>曼谷素坤逸丽笙酒店</t>
  </si>
  <si>
    <t>DANG KIM PHUONG</t>
  </si>
  <si>
    <t>2826.48</t>
  </si>
  <si>
    <t>392.00</t>
  </si>
  <si>
    <t>2022-10-16 13:03:43</t>
  </si>
  <si>
    <t>泰国</t>
  </si>
  <si>
    <t>2742955</t>
  </si>
  <si>
    <t>吉隆坡宴宾雅酒店</t>
  </si>
  <si>
    <t>ZAKARIA MUHAMMAD IRFAN</t>
  </si>
  <si>
    <t>951.77</t>
  </si>
  <si>
    <t>132.00</t>
  </si>
  <si>
    <t>2022-10-16 14:57:35</t>
  </si>
  <si>
    <t>2743111</t>
  </si>
  <si>
    <t>雅加达诺富特曼加达广场酒店</t>
  </si>
  <si>
    <t>CHOW KONG LUNG</t>
  </si>
  <si>
    <t>735.46</t>
  </si>
  <si>
    <t>102.00</t>
  </si>
  <si>
    <t>2022-10-16 16:51:33</t>
  </si>
  <si>
    <t>印度尼西亚</t>
  </si>
  <si>
    <t>2743477</t>
  </si>
  <si>
    <t>2022-10-16 21:07:21</t>
  </si>
  <si>
    <t>2747050</t>
  </si>
  <si>
    <t>槟城温宝利酒店 (槟城对抗新冠肺炎认证)</t>
  </si>
  <si>
    <t>KOH RACHEL</t>
  </si>
  <si>
    <t>555.43</t>
  </si>
  <si>
    <t>77.00</t>
  </si>
  <si>
    <t>2022-10-19 17:28:34</t>
  </si>
  <si>
    <t>2022-10-20</t>
  </si>
  <si>
    <t>2750593</t>
  </si>
  <si>
    <t>吉隆坡斯里太平洋酒店</t>
  </si>
  <si>
    <t>Bustamin Mohamad Sufian</t>
  </si>
  <si>
    <t>927.42</t>
  </si>
  <si>
    <t>128.00</t>
  </si>
  <si>
    <t>2022-10-20 19:03:49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</si>
</sst>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12</xdr:col>
      <xdr:colOff>466725</xdr:colOff>
      <xdr:row>57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9382125" cy="494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44853</v>
      </c>
      <c r="G2" s="6">
        <v>44857</v>
      </c>
      <c r="H2" s="4">
        <v>1</v>
      </c>
      <c r="I2" s="4">
        <v>4</v>
      </c>
      <c r="J2" s="4">
        <v>4</v>
      </c>
      <c r="K2" s="4" t="s">
        <v>30</v>
      </c>
      <c r="L2" s="4">
        <v>951</v>
      </c>
      <c r="M2" s="4">
        <v>951</v>
      </c>
      <c r="N2" s="4" t="s">
        <v>31</v>
      </c>
      <c r="O2" s="4" t="s">
        <v>32</v>
      </c>
      <c r="P2" s="4" t="s">
        <v>33</v>
      </c>
      <c r="Q2" s="4">
        <v>0</v>
      </c>
      <c r="R2" s="7">
        <v>44748</v>
      </c>
      <c r="S2" s="6">
        <v>44860</v>
      </c>
      <c r="T2" s="4" t="s">
        <v>34</v>
      </c>
      <c r="U2" s="4">
        <v>951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44855</v>
      </c>
      <c r="G3" s="6">
        <v>44857</v>
      </c>
      <c r="H3" s="4">
        <v>1</v>
      </c>
      <c r="I3" s="4">
        <v>2</v>
      </c>
      <c r="J3" s="4">
        <v>2</v>
      </c>
      <c r="K3" s="4" t="s">
        <v>30</v>
      </c>
      <c r="L3" s="4">
        <v>182</v>
      </c>
      <c r="M3" s="4">
        <v>182</v>
      </c>
      <c r="N3" s="4" t="s">
        <v>40</v>
      </c>
      <c r="O3" s="4" t="s">
        <v>32</v>
      </c>
      <c r="P3" s="4" t="s">
        <v>33</v>
      </c>
      <c r="Q3" s="4">
        <v>0</v>
      </c>
      <c r="R3" s="7">
        <v>44820</v>
      </c>
      <c r="S3" s="6">
        <v>44860</v>
      </c>
      <c r="T3" s="4" t="s">
        <v>34</v>
      </c>
      <c r="U3" s="4">
        <v>182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44856</v>
      </c>
      <c r="G4" s="6">
        <v>44857</v>
      </c>
      <c r="H4" s="4">
        <v>1</v>
      </c>
      <c r="I4" s="4">
        <v>1</v>
      </c>
      <c r="J4" s="4">
        <v>1</v>
      </c>
      <c r="K4" s="4" t="s">
        <v>30</v>
      </c>
      <c r="L4" s="4">
        <v>437</v>
      </c>
      <c r="M4" s="4">
        <v>437</v>
      </c>
      <c r="N4" s="4" t="s">
        <v>45</v>
      </c>
      <c r="O4" s="4" t="s">
        <v>32</v>
      </c>
      <c r="P4" s="4" t="s">
        <v>33</v>
      </c>
      <c r="Q4" s="4">
        <v>0</v>
      </c>
      <c r="R4" s="7">
        <v>44836</v>
      </c>
      <c r="S4" s="6">
        <v>44860</v>
      </c>
      <c r="T4" s="4" t="s">
        <v>34</v>
      </c>
      <c r="U4" s="4">
        <v>437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44852</v>
      </c>
      <c r="G5" s="6">
        <v>44857</v>
      </c>
      <c r="H5" s="4">
        <v>1</v>
      </c>
      <c r="I5" s="4">
        <v>5</v>
      </c>
      <c r="J5" s="4">
        <v>5</v>
      </c>
      <c r="K5" s="4" t="s">
        <v>30</v>
      </c>
      <c r="L5" s="4">
        <v>628</v>
      </c>
      <c r="M5" s="4">
        <v>628</v>
      </c>
      <c r="N5" s="4" t="s">
        <v>50</v>
      </c>
      <c r="O5" s="4" t="s">
        <v>32</v>
      </c>
      <c r="P5" s="4" t="s">
        <v>33</v>
      </c>
      <c r="Q5" s="4">
        <v>0</v>
      </c>
      <c r="R5" s="7">
        <v>44845</v>
      </c>
      <c r="S5" s="6">
        <v>44860</v>
      </c>
      <c r="T5" s="4" t="s">
        <v>34</v>
      </c>
      <c r="U5" s="4">
        <v>628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44850</v>
      </c>
      <c r="G6" s="6">
        <v>44857</v>
      </c>
      <c r="H6" s="4">
        <v>1</v>
      </c>
      <c r="I6" s="4">
        <v>7</v>
      </c>
      <c r="J6" s="4">
        <v>7</v>
      </c>
      <c r="K6" s="4" t="s">
        <v>30</v>
      </c>
      <c r="L6" s="4">
        <v>392</v>
      </c>
      <c r="M6" s="4">
        <v>392</v>
      </c>
      <c r="N6" s="4" t="s">
        <v>56</v>
      </c>
      <c r="O6" s="4" t="s">
        <v>32</v>
      </c>
      <c r="P6" s="4" t="s">
        <v>33</v>
      </c>
      <c r="Q6" s="4">
        <v>0</v>
      </c>
      <c r="R6" s="7">
        <v>44850</v>
      </c>
      <c r="S6" s="6">
        <v>44860</v>
      </c>
      <c r="T6" s="4" t="s">
        <v>34</v>
      </c>
      <c r="U6" s="4">
        <v>392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44855</v>
      </c>
      <c r="G7" s="6">
        <v>44857</v>
      </c>
      <c r="H7" s="4">
        <v>1</v>
      </c>
      <c r="I7" s="4">
        <v>2</v>
      </c>
      <c r="J7" s="4">
        <v>2</v>
      </c>
      <c r="K7" s="4" t="s">
        <v>30</v>
      </c>
      <c r="L7" s="4">
        <v>132</v>
      </c>
      <c r="M7" s="4">
        <v>132</v>
      </c>
      <c r="N7" s="4" t="s">
        <v>62</v>
      </c>
      <c r="O7" s="4" t="s">
        <v>32</v>
      </c>
      <c r="P7" s="4" t="s">
        <v>33</v>
      </c>
      <c r="Q7" s="4">
        <v>0</v>
      </c>
      <c r="R7" s="7">
        <v>44850</v>
      </c>
      <c r="S7" s="6">
        <v>44860</v>
      </c>
      <c r="T7" s="4" t="s">
        <v>34</v>
      </c>
      <c r="U7" s="4">
        <v>132</v>
      </c>
      <c r="V7" s="4">
        <v>0</v>
      </c>
      <c r="W7" s="4">
        <v>0</v>
      </c>
      <c r="X7" s="4" t="s">
        <v>63</v>
      </c>
      <c r="Y7" s="4" t="s">
        <v>35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44855</v>
      </c>
      <c r="G8" s="6">
        <v>44857</v>
      </c>
      <c r="H8" s="4">
        <v>1</v>
      </c>
      <c r="I8" s="4">
        <v>2</v>
      </c>
      <c r="J8" s="4">
        <v>2</v>
      </c>
      <c r="K8" s="4" t="s">
        <v>30</v>
      </c>
      <c r="L8" s="4">
        <v>102</v>
      </c>
      <c r="M8" s="4">
        <v>102</v>
      </c>
      <c r="N8" s="4" t="s">
        <v>67</v>
      </c>
      <c r="O8" s="4" t="s">
        <v>32</v>
      </c>
      <c r="P8" s="4" t="s">
        <v>33</v>
      </c>
      <c r="Q8" s="4">
        <v>0</v>
      </c>
      <c r="R8" s="7">
        <v>44850</v>
      </c>
      <c r="S8" s="6">
        <v>44860</v>
      </c>
      <c r="T8" s="4" t="s">
        <v>34</v>
      </c>
      <c r="U8" s="4">
        <v>102</v>
      </c>
      <c r="V8" s="4">
        <v>0</v>
      </c>
      <c r="W8" s="4">
        <v>0</v>
      </c>
      <c r="X8" s="4" t="s">
        <v>35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44855</v>
      </c>
      <c r="G9" s="6">
        <v>44857</v>
      </c>
      <c r="H9" s="4">
        <v>1</v>
      </c>
      <c r="I9" s="4">
        <v>2</v>
      </c>
      <c r="J9" s="4">
        <v>2</v>
      </c>
      <c r="K9" s="4" t="s">
        <v>30</v>
      </c>
      <c r="L9" s="4">
        <v>102</v>
      </c>
      <c r="M9" s="4">
        <v>102</v>
      </c>
      <c r="N9" s="4" t="s">
        <v>67</v>
      </c>
      <c r="O9" s="4" t="s">
        <v>32</v>
      </c>
      <c r="P9" s="4" t="s">
        <v>33</v>
      </c>
      <c r="Q9" s="4">
        <v>0</v>
      </c>
      <c r="R9" s="7">
        <v>44850</v>
      </c>
      <c r="S9" s="6">
        <v>44860</v>
      </c>
      <c r="T9" s="4" t="s">
        <v>34</v>
      </c>
      <c r="U9" s="4">
        <v>102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44856</v>
      </c>
      <c r="G10" s="6">
        <v>44857</v>
      </c>
      <c r="H10" s="4">
        <v>1</v>
      </c>
      <c r="I10" s="4">
        <v>1</v>
      </c>
      <c r="J10" s="4">
        <v>1</v>
      </c>
      <c r="K10" s="4" t="s">
        <v>30</v>
      </c>
      <c r="L10" s="4">
        <v>77</v>
      </c>
      <c r="M10" s="4">
        <v>77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44852</v>
      </c>
      <c r="S10" s="6">
        <v>44860</v>
      </c>
      <c r="T10" s="4" t="s">
        <v>34</v>
      </c>
      <c r="U10" s="4">
        <v>77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47</v>
      </c>
      <c r="B11" s="4" t="s">
        <v>26</v>
      </c>
      <c r="C11" s="4" t="s">
        <v>77</v>
      </c>
      <c r="D11" s="4" t="s">
        <v>48</v>
      </c>
      <c r="E11" s="4" t="s">
        <v>49</v>
      </c>
      <c r="F11" s="6">
        <v>44852</v>
      </c>
      <c r="G11" s="6">
        <v>44857</v>
      </c>
      <c r="H11" s="4">
        <v>1</v>
      </c>
      <c r="I11" s="4">
        <v>5</v>
      </c>
      <c r="J11" s="4">
        <v>5</v>
      </c>
      <c r="K11" s="4" t="s">
        <v>30</v>
      </c>
      <c r="L11" s="4">
        <v>-185.61</v>
      </c>
      <c r="M11" s="4">
        <v>-185.61</v>
      </c>
      <c r="N11" s="4" t="s">
        <v>50</v>
      </c>
      <c r="O11" s="4" t="s">
        <v>32</v>
      </c>
      <c r="P11" s="4" t="s">
        <v>33</v>
      </c>
      <c r="Q11" s="4">
        <v>0</v>
      </c>
      <c r="R11" s="7">
        <v>44845</v>
      </c>
      <c r="S11" s="6">
        <v>44860</v>
      </c>
      <c r="T11" s="4" t="s">
        <v>34</v>
      </c>
      <c r="U11" s="4">
        <v>-185.61</v>
      </c>
      <c r="V11" s="4">
        <v>0</v>
      </c>
      <c r="W11" s="4">
        <v>0</v>
      </c>
      <c r="X11" s="4" t="s">
        <v>51</v>
      </c>
      <c r="Y11" s="4" t="s">
        <v>52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44855</v>
      </c>
      <c r="G12" s="6">
        <v>44857</v>
      </c>
      <c r="H12" s="4">
        <v>1</v>
      </c>
      <c r="I12" s="4">
        <v>2</v>
      </c>
      <c r="J12" s="4">
        <v>2</v>
      </c>
      <c r="K12" s="4" t="s">
        <v>30</v>
      </c>
      <c r="L12" s="4">
        <v>128</v>
      </c>
      <c r="M12" s="4">
        <v>128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44854</v>
      </c>
      <c r="S12" s="6">
        <v>44860</v>
      </c>
      <c r="T12" s="4" t="s">
        <v>34</v>
      </c>
      <c r="U12" s="4">
        <v>128</v>
      </c>
      <c r="V12" s="4">
        <v>0</v>
      </c>
      <c r="W12" s="4">
        <v>0</v>
      </c>
      <c r="X12" s="4" t="s">
        <v>82</v>
      </c>
      <c r="Y12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7" sqref="A17:E20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18303062310</v>
      </c>
      <c r="B2" s="6">
        <v>44853</v>
      </c>
      <c r="C2" s="6">
        <v>44857</v>
      </c>
      <c r="D2" s="4">
        <v>951</v>
      </c>
      <c r="E2" s="4" t="str">
        <f>VLOOKUP(A2,HOP!A:L,12,0)</f>
        <v>951.00</v>
      </c>
      <c r="F2" s="4" t="str">
        <f>VLOOKUP(A2,HOP!A:C,3,0)</f>
        <v>2612336</v>
      </c>
      <c r="G2" s="4">
        <f>D2-E2</f>
        <v>0</v>
      </c>
      <c r="H2" s="4" t="str">
        <f>$H$1&amp;F2</f>
        <v>，2612336</v>
      </c>
      <c r="I2" s="4" t="str">
        <f>VLOOKUP(A2,HOP!A:U,21,0)</f>
        <v>直连</v>
      </c>
    </row>
    <row r="3" s="4" customFormat="1" spans="1:9">
      <c r="A3" s="5">
        <v>21030482051</v>
      </c>
      <c r="B3" s="6">
        <v>44855</v>
      </c>
      <c r="C3" s="6">
        <v>44857</v>
      </c>
      <c r="D3" s="4">
        <v>182</v>
      </c>
      <c r="E3" s="4" t="str">
        <f>VLOOKUP(A3,HOP!A:L,12,0)</f>
        <v>182.00</v>
      </c>
      <c r="F3" s="4" t="str">
        <f>VLOOKUP(A3,HOP!A:C,3,0)</f>
        <v>2694839</v>
      </c>
      <c r="G3" s="4">
        <f t="shared" ref="G3:G11" si="0">D3-E3</f>
        <v>0</v>
      </c>
      <c r="H3" s="4" t="str">
        <f t="shared" ref="H3:H11" si="1">$H$1&amp;F3</f>
        <v>，2694839</v>
      </c>
      <c r="I3" s="4" t="str">
        <f>VLOOKUP(A3,HOP!A:U,21,0)</f>
        <v>直连</v>
      </c>
    </row>
    <row r="4" s="4" customFormat="1" spans="1:9">
      <c r="A4" s="5">
        <v>21262697413</v>
      </c>
      <c r="B4" s="6">
        <v>44856</v>
      </c>
      <c r="C4" s="6">
        <v>44857</v>
      </c>
      <c r="D4" s="4">
        <v>437</v>
      </c>
      <c r="E4" s="4" t="str">
        <f>VLOOKUP(A4,HOP!A:L,12,0)</f>
        <v>437.00</v>
      </c>
      <c r="F4" s="4" t="str">
        <f>VLOOKUP(A4,HOP!A:C,3,0)</f>
        <v>2720380</v>
      </c>
      <c r="G4" s="4">
        <f t="shared" si="0"/>
        <v>0</v>
      </c>
      <c r="H4" s="4" t="str">
        <f t="shared" si="1"/>
        <v>，2720380</v>
      </c>
      <c r="I4" s="4" t="str">
        <f>VLOOKUP(A4,HOP!A:U,21,0)</f>
        <v>直连</v>
      </c>
    </row>
    <row r="5" s="4" customFormat="1" spans="1:10">
      <c r="A5" s="5">
        <v>21416178316</v>
      </c>
      <c r="B5" s="6">
        <v>44852</v>
      </c>
      <c r="C5" s="6">
        <v>44857</v>
      </c>
      <c r="D5" s="4">
        <v>442.39</v>
      </c>
      <c r="E5" s="4" t="str">
        <f>VLOOKUP(A5,HOP!A:L,12,0)</f>
        <v>453.30</v>
      </c>
      <c r="F5" s="4" t="str">
        <f>VLOOKUP(A5,HOP!A:C,3,0)</f>
        <v>2734369</v>
      </c>
      <c r="G5" s="4">
        <f t="shared" si="0"/>
        <v>-10.91</v>
      </c>
      <c r="H5" s="4" t="str">
        <f t="shared" si="1"/>
        <v>，2734369</v>
      </c>
      <c r="I5" s="4" t="str">
        <f>VLOOKUP(A5,HOP!A:U,21,0)</f>
        <v>直采</v>
      </c>
      <c r="J5" s="4" t="s">
        <v>85</v>
      </c>
    </row>
    <row r="6" s="4" customFormat="1" spans="1:9">
      <c r="A6" s="5">
        <v>21465813335</v>
      </c>
      <c r="B6" s="6">
        <v>44850</v>
      </c>
      <c r="C6" s="6">
        <v>44857</v>
      </c>
      <c r="D6" s="4">
        <v>392</v>
      </c>
      <c r="E6" s="4" t="str">
        <f>VLOOKUP(A6,HOP!A:L,12,0)</f>
        <v>392.00</v>
      </c>
      <c r="F6" s="4" t="str">
        <f>VLOOKUP(A6,HOP!A:C,3,0)</f>
        <v>2742732</v>
      </c>
      <c r="G6" s="4">
        <f t="shared" si="0"/>
        <v>0</v>
      </c>
      <c r="H6" s="4" t="str">
        <f t="shared" si="1"/>
        <v>，2742732</v>
      </c>
      <c r="I6" s="4" t="str">
        <f>VLOOKUP(A6,HOP!A:U,21,0)</f>
        <v>直采</v>
      </c>
    </row>
    <row r="7" s="4" customFormat="1" spans="1:9">
      <c r="A7" s="5">
        <v>21466993301</v>
      </c>
      <c r="B7" s="6">
        <v>44855</v>
      </c>
      <c r="C7" s="6">
        <v>44857</v>
      </c>
      <c r="D7" s="4">
        <v>132</v>
      </c>
      <c r="E7" s="4" t="str">
        <f>VLOOKUP(A7,HOP!A:L,12,0)</f>
        <v>132.00</v>
      </c>
      <c r="F7" s="4" t="str">
        <f>VLOOKUP(A7,HOP!A:C,3,0)</f>
        <v>2742955</v>
      </c>
      <c r="G7" s="4">
        <f t="shared" si="0"/>
        <v>0</v>
      </c>
      <c r="H7" s="4" t="str">
        <f t="shared" si="1"/>
        <v>，2742955</v>
      </c>
      <c r="I7" s="4" t="str">
        <f>VLOOKUP(A7,HOP!A:U,21,0)</f>
        <v>直连</v>
      </c>
    </row>
    <row r="8" s="4" customFormat="1" spans="1:9">
      <c r="A8" s="5">
        <v>21467725854</v>
      </c>
      <c r="B8" s="6">
        <v>44855</v>
      </c>
      <c r="C8" s="6">
        <v>44857</v>
      </c>
      <c r="D8" s="4">
        <v>102</v>
      </c>
      <c r="E8" s="4" t="str">
        <f>VLOOKUP(A8,HOP!A:L,12,0)</f>
        <v>102.00</v>
      </c>
      <c r="F8" s="4" t="str">
        <f>VLOOKUP(A8,HOP!A:C,3,0)</f>
        <v>2743111</v>
      </c>
      <c r="G8" s="4">
        <f t="shared" si="0"/>
        <v>0</v>
      </c>
      <c r="H8" s="4" t="str">
        <f t="shared" si="1"/>
        <v>，2743111</v>
      </c>
      <c r="I8" s="4" t="str">
        <f>VLOOKUP(A8,HOP!A:U,21,0)</f>
        <v>直连</v>
      </c>
    </row>
    <row r="9" s="4" customFormat="1" spans="1:9">
      <c r="A9" s="5">
        <v>21469322371</v>
      </c>
      <c r="B9" s="6">
        <v>44855</v>
      </c>
      <c r="C9" s="6">
        <v>44857</v>
      </c>
      <c r="D9" s="4">
        <v>102</v>
      </c>
      <c r="E9" s="4" t="str">
        <f>VLOOKUP(A9,HOP!A:L,12,0)</f>
        <v>102.00</v>
      </c>
      <c r="F9" s="4" t="str">
        <f>VLOOKUP(A9,HOP!A:C,3,0)</f>
        <v>2743477</v>
      </c>
      <c r="G9" s="4">
        <f t="shared" si="0"/>
        <v>0</v>
      </c>
      <c r="H9" s="4" t="str">
        <f t="shared" si="1"/>
        <v>，2743477</v>
      </c>
      <c r="I9" s="4" t="str">
        <f>VLOOKUP(A9,HOP!A:U,21,0)</f>
        <v>直连</v>
      </c>
    </row>
    <row r="10" s="4" customFormat="1" spans="1:9">
      <c r="A10" s="5">
        <v>21484269330</v>
      </c>
      <c r="B10" s="6">
        <v>44856</v>
      </c>
      <c r="C10" s="6">
        <v>44857</v>
      </c>
      <c r="D10" s="4">
        <v>77</v>
      </c>
      <c r="E10" s="4" t="str">
        <f>VLOOKUP(A10,HOP!A:L,12,0)</f>
        <v>77.00</v>
      </c>
      <c r="F10" s="4" t="str">
        <f>VLOOKUP(A10,HOP!A:C,3,0)</f>
        <v>2747050</v>
      </c>
      <c r="G10" s="4">
        <f t="shared" si="0"/>
        <v>0</v>
      </c>
      <c r="H10" s="4" t="str">
        <f t="shared" si="1"/>
        <v>，2747050</v>
      </c>
      <c r="I10" s="4" t="str">
        <f>VLOOKUP(A10,HOP!A:U,21,0)</f>
        <v>直采</v>
      </c>
    </row>
    <row r="11" s="4" customFormat="1" spans="1:9">
      <c r="A11" s="5">
        <v>21499170057</v>
      </c>
      <c r="B11" s="6">
        <v>44855</v>
      </c>
      <c r="C11" s="6">
        <v>44857</v>
      </c>
      <c r="D11" s="4">
        <v>128</v>
      </c>
      <c r="E11" s="4" t="str">
        <f>VLOOKUP(A11,HOP!A:L,12,0)</f>
        <v>128.00</v>
      </c>
      <c r="F11" s="4" t="str">
        <f>VLOOKUP(A11,HOP!A:C,3,0)</f>
        <v>2750593</v>
      </c>
      <c r="G11" s="4">
        <f t="shared" si="0"/>
        <v>0</v>
      </c>
      <c r="H11" s="4" t="str">
        <f t="shared" si="1"/>
        <v>，2750593</v>
      </c>
      <c r="I11" s="4" t="str">
        <f>VLOOKUP(A11,HOP!A:U,21,0)</f>
        <v>直连</v>
      </c>
    </row>
    <row r="13" spans="4:4">
      <c r="D13" s="4">
        <f>SUM(D2:D12)</f>
        <v>2945.39</v>
      </c>
    </row>
    <row r="17" spans="1:5">
      <c r="A17" s="4" t="s">
        <v>86</v>
      </c>
      <c r="D17" s="4">
        <v>911.39</v>
      </c>
      <c r="E17" s="4">
        <v>7154.27</v>
      </c>
    </row>
    <row r="18" spans="1:5">
      <c r="A18" s="4" t="s">
        <v>87</v>
      </c>
      <c r="D18" s="4">
        <v>2034</v>
      </c>
      <c r="E18" s="4">
        <v>15966.6</v>
      </c>
    </row>
    <row r="19" spans="1:5">
      <c r="A19" s="4" t="s">
        <v>88</v>
      </c>
      <c r="D19" s="4">
        <f>SUM(D17:D18)</f>
        <v>2945.39</v>
      </c>
      <c r="E19" s="4">
        <f>SUM(E17:E18)</f>
        <v>23120.87</v>
      </c>
    </row>
    <row r="20" spans="1:1">
      <c r="A20" s="4" t="s">
        <v>89</v>
      </c>
    </row>
  </sheetData>
  <autoFilter ref="A1:X1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E35" sqref="E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18303062310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30</v>
      </c>
      <c r="K2" s="1" t="s">
        <v>117</v>
      </c>
      <c r="L2" s="1" t="s">
        <v>117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21030482051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114</v>
      </c>
      <c r="H3" s="1" t="s">
        <v>115</v>
      </c>
      <c r="I3" s="1" t="s">
        <v>132</v>
      </c>
      <c r="J3" s="1" t="s">
        <v>30</v>
      </c>
      <c r="K3" s="1" t="s">
        <v>133</v>
      </c>
      <c r="L3" s="1" t="s">
        <v>133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134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3">
        <v>21262697413</v>
      </c>
      <c r="B4" s="1" t="s">
        <v>135</v>
      </c>
      <c r="C4" s="1" t="s">
        <v>136</v>
      </c>
      <c r="D4" s="1" t="s">
        <v>137</v>
      </c>
      <c r="E4" s="1" t="s">
        <v>138</v>
      </c>
      <c r="F4" s="1" t="s">
        <v>139</v>
      </c>
      <c r="G4" s="1" t="s">
        <v>114</v>
      </c>
      <c r="H4" s="1" t="s">
        <v>115</v>
      </c>
      <c r="I4" s="1" t="s">
        <v>140</v>
      </c>
      <c r="J4" s="1" t="s">
        <v>30</v>
      </c>
      <c r="K4" s="1" t="s">
        <v>141</v>
      </c>
      <c r="L4" s="1" t="s">
        <v>141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142</v>
      </c>
      <c r="S4" s="1" t="s">
        <v>123</v>
      </c>
      <c r="T4" s="1" t="s">
        <v>124</v>
      </c>
      <c r="U4" s="1" t="s">
        <v>125</v>
      </c>
      <c r="V4" s="1" t="s">
        <v>143</v>
      </c>
    </row>
    <row r="5" s="1" customFormat="1" spans="1:22">
      <c r="A5" s="3">
        <v>21416178316</v>
      </c>
      <c r="B5" s="1" t="s">
        <v>144</v>
      </c>
      <c r="C5" s="1" t="s">
        <v>145</v>
      </c>
      <c r="D5" s="1" t="s">
        <v>146</v>
      </c>
      <c r="E5" s="1" t="s">
        <v>147</v>
      </c>
      <c r="F5" s="1" t="s">
        <v>148</v>
      </c>
      <c r="G5" s="1" t="s">
        <v>114</v>
      </c>
      <c r="H5" s="1" t="s">
        <v>115</v>
      </c>
      <c r="I5" s="1" t="s">
        <v>149</v>
      </c>
      <c r="J5" s="1" t="s">
        <v>30</v>
      </c>
      <c r="K5" s="1" t="s">
        <v>150</v>
      </c>
      <c r="L5" s="1" t="s">
        <v>151</v>
      </c>
      <c r="M5" s="1" t="s">
        <v>152</v>
      </c>
      <c r="N5" s="1" t="s">
        <v>153</v>
      </c>
      <c r="O5" s="1" t="s">
        <v>119</v>
      </c>
      <c r="P5" s="1" t="s">
        <v>120</v>
      </c>
      <c r="Q5" s="1" t="s">
        <v>121</v>
      </c>
      <c r="R5" s="1" t="s">
        <v>154</v>
      </c>
      <c r="S5" s="1" t="s">
        <v>123</v>
      </c>
      <c r="T5" s="1" t="s">
        <v>124</v>
      </c>
      <c r="U5" s="1" t="s">
        <v>155</v>
      </c>
      <c r="V5" s="1" t="s">
        <v>156</v>
      </c>
    </row>
    <row r="6" s="1" customFormat="1" spans="1:22">
      <c r="A6" s="3">
        <v>21465813335</v>
      </c>
      <c r="B6" s="1" t="s">
        <v>157</v>
      </c>
      <c r="C6" s="1" t="s">
        <v>158</v>
      </c>
      <c r="D6" s="1" t="s">
        <v>159</v>
      </c>
      <c r="E6" s="1" t="s">
        <v>160</v>
      </c>
      <c r="F6" s="1" t="s">
        <v>157</v>
      </c>
      <c r="G6" s="1" t="s">
        <v>114</v>
      </c>
      <c r="H6" s="1" t="s">
        <v>115</v>
      </c>
      <c r="I6" s="1" t="s">
        <v>161</v>
      </c>
      <c r="J6" s="1" t="s">
        <v>30</v>
      </c>
      <c r="K6" s="1" t="s">
        <v>162</v>
      </c>
      <c r="L6" s="1" t="s">
        <v>162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163</v>
      </c>
      <c r="S6" s="1" t="s">
        <v>123</v>
      </c>
      <c r="T6" s="1" t="s">
        <v>124</v>
      </c>
      <c r="U6" s="1" t="s">
        <v>155</v>
      </c>
      <c r="V6" s="1" t="s">
        <v>164</v>
      </c>
    </row>
    <row r="7" s="1" customFormat="1" spans="1:22">
      <c r="A7" s="3">
        <v>21466993301</v>
      </c>
      <c r="B7" s="1" t="s">
        <v>157</v>
      </c>
      <c r="C7" s="1" t="s">
        <v>165</v>
      </c>
      <c r="D7" s="1" t="s">
        <v>166</v>
      </c>
      <c r="E7" s="1" t="s">
        <v>167</v>
      </c>
      <c r="F7" s="1" t="s">
        <v>131</v>
      </c>
      <c r="G7" s="1" t="s">
        <v>114</v>
      </c>
      <c r="H7" s="1" t="s">
        <v>115</v>
      </c>
      <c r="I7" s="1" t="s">
        <v>168</v>
      </c>
      <c r="J7" s="1" t="s">
        <v>30</v>
      </c>
      <c r="K7" s="1" t="s">
        <v>169</v>
      </c>
      <c r="L7" s="1" t="s">
        <v>169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170</v>
      </c>
      <c r="S7" s="1" t="s">
        <v>123</v>
      </c>
      <c r="T7" s="1" t="s">
        <v>124</v>
      </c>
      <c r="U7" s="1" t="s">
        <v>125</v>
      </c>
      <c r="V7" s="1" t="s">
        <v>156</v>
      </c>
    </row>
    <row r="8" s="1" customFormat="1" spans="1:22">
      <c r="A8" s="3">
        <v>21467725854</v>
      </c>
      <c r="B8" s="1" t="s">
        <v>157</v>
      </c>
      <c r="C8" s="1" t="s">
        <v>171</v>
      </c>
      <c r="D8" s="1" t="s">
        <v>172</v>
      </c>
      <c r="E8" s="1" t="s">
        <v>173</v>
      </c>
      <c r="F8" s="1" t="s">
        <v>131</v>
      </c>
      <c r="G8" s="1" t="s">
        <v>114</v>
      </c>
      <c r="H8" s="1" t="s">
        <v>115</v>
      </c>
      <c r="I8" s="1" t="s">
        <v>174</v>
      </c>
      <c r="J8" s="1" t="s">
        <v>30</v>
      </c>
      <c r="K8" s="1" t="s">
        <v>175</v>
      </c>
      <c r="L8" s="1" t="s">
        <v>175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176</v>
      </c>
      <c r="S8" s="1" t="s">
        <v>123</v>
      </c>
      <c r="T8" s="1" t="s">
        <v>124</v>
      </c>
      <c r="U8" s="1" t="s">
        <v>125</v>
      </c>
      <c r="V8" s="1" t="s">
        <v>177</v>
      </c>
    </row>
    <row r="9" s="1" customFormat="1" spans="1:22">
      <c r="A9" s="3">
        <v>21469322371</v>
      </c>
      <c r="B9" s="1" t="s">
        <v>157</v>
      </c>
      <c r="C9" s="1" t="s">
        <v>178</v>
      </c>
      <c r="D9" s="1" t="s">
        <v>172</v>
      </c>
      <c r="E9" s="1" t="s">
        <v>173</v>
      </c>
      <c r="F9" s="1" t="s">
        <v>131</v>
      </c>
      <c r="G9" s="1" t="s">
        <v>114</v>
      </c>
      <c r="H9" s="1" t="s">
        <v>115</v>
      </c>
      <c r="I9" s="1" t="s">
        <v>174</v>
      </c>
      <c r="J9" s="1" t="s">
        <v>30</v>
      </c>
      <c r="K9" s="1" t="s">
        <v>175</v>
      </c>
      <c r="L9" s="1" t="s">
        <v>175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121</v>
      </c>
      <c r="R9" s="1" t="s">
        <v>179</v>
      </c>
      <c r="S9" s="1" t="s">
        <v>123</v>
      </c>
      <c r="T9" s="1" t="s">
        <v>124</v>
      </c>
      <c r="U9" s="1" t="s">
        <v>125</v>
      </c>
      <c r="V9" s="1" t="s">
        <v>177</v>
      </c>
    </row>
    <row r="10" s="1" customFormat="1" spans="1:22">
      <c r="A10" s="3">
        <v>21484269330</v>
      </c>
      <c r="B10" s="1" t="s">
        <v>148</v>
      </c>
      <c r="C10" s="1" t="s">
        <v>180</v>
      </c>
      <c r="D10" s="1" t="s">
        <v>181</v>
      </c>
      <c r="E10" s="1" t="s">
        <v>182</v>
      </c>
      <c r="F10" s="1" t="s">
        <v>139</v>
      </c>
      <c r="G10" s="1" t="s">
        <v>114</v>
      </c>
      <c r="H10" s="1" t="s">
        <v>115</v>
      </c>
      <c r="I10" s="1" t="s">
        <v>183</v>
      </c>
      <c r="J10" s="1" t="s">
        <v>30</v>
      </c>
      <c r="K10" s="1" t="s">
        <v>184</v>
      </c>
      <c r="L10" s="1" t="s">
        <v>184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121</v>
      </c>
      <c r="R10" s="1" t="s">
        <v>185</v>
      </c>
      <c r="S10" s="1" t="s">
        <v>123</v>
      </c>
      <c r="T10" s="1" t="s">
        <v>124</v>
      </c>
      <c r="U10" s="1" t="s">
        <v>155</v>
      </c>
      <c r="V10" s="1" t="s">
        <v>156</v>
      </c>
    </row>
    <row r="11" s="1" customFormat="1" spans="1:22">
      <c r="A11" s="3">
        <v>21499170057</v>
      </c>
      <c r="B11" s="1" t="s">
        <v>186</v>
      </c>
      <c r="C11" s="1" t="s">
        <v>187</v>
      </c>
      <c r="D11" s="1" t="s">
        <v>188</v>
      </c>
      <c r="E11" s="1" t="s">
        <v>189</v>
      </c>
      <c r="F11" s="1" t="s">
        <v>131</v>
      </c>
      <c r="G11" s="1" t="s">
        <v>114</v>
      </c>
      <c r="H11" s="1" t="s">
        <v>115</v>
      </c>
      <c r="I11" s="1" t="s">
        <v>190</v>
      </c>
      <c r="J11" s="1" t="s">
        <v>30</v>
      </c>
      <c r="K11" s="1" t="s">
        <v>191</v>
      </c>
      <c r="L11" s="1" t="s">
        <v>191</v>
      </c>
      <c r="M11" s="1" t="s">
        <v>118</v>
      </c>
      <c r="N11" s="1" t="s">
        <v>118</v>
      </c>
      <c r="O11" s="1" t="s">
        <v>119</v>
      </c>
      <c r="P11" s="1" t="s">
        <v>120</v>
      </c>
      <c r="Q11" s="1" t="s">
        <v>121</v>
      </c>
      <c r="R11" s="1" t="s">
        <v>192</v>
      </c>
      <c r="S11" s="1" t="s">
        <v>123</v>
      </c>
      <c r="T11" s="1" t="s">
        <v>124</v>
      </c>
      <c r="U11" s="1" t="s">
        <v>125</v>
      </c>
      <c r="V11" s="1" t="s">
        <v>156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2022-10-26T01:04:05Z</dcterms:created>
  <dcterms:modified xsi:type="dcterms:W3CDTF">2022-10-26T01:12:51Z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1B20E779E7C9492F83A58357EB893974</vt:lpwstr>
  </property>
  <property fmtid="{D5CDD505-2E9C-101B-9397-08002B2CF9AE}" pid="3" name="KSOProductBuildVer">
    <vt:lpwstr>2052-11.1.0.12598</vt:lpwstr>
  </property>
</Properties>
</file>