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</definedName>
  </definedNames>
  <calcPr calcId="144525"/>
</workbook>
</file>

<file path=xl/sharedStrings.xml><?xml version="1.0" encoding="utf-8"?>
<sst xmlns="http://schemas.openxmlformats.org/spreadsheetml/2006/main" count="306" uniqueCount="139">
  <si>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</si>
  <si>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</si>
  <si>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</si>
  <si>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</si>
  <si>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</si>
  <si>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</si>
  <si>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</si>
  <si>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</si>
  <si>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</si>
  <si>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</si>
  <si>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</si>
  <si>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</si>
  <si>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</si>
  <si>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</si>
  <si>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</si>
  <si>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</si>
  <si>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</si>
  <si>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</si>
  <si>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</si>
  <si>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</si>
  <si>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</si>
  <si>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</si>
  <si>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</si>
  <si>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</si>
  <si>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</si>
  <si>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999221360043582	</t>
  </si>
  <si>
    <t>Ctrip</t>
  </si>
  <si>
    <t>正常</t>
  </si>
  <si>
    <t>[梅州]梅州麓湖山酒店(67856423)</t>
  </si>
  <si>
    <t>标准双床房&lt;双人入住&gt;&lt;内宾&gt;&lt;日历房套餐高价值&gt;&lt;预付&gt;&lt;双早&gt;&lt;新酒店礼盒&gt;</t>
  </si>
  <si>
    <t>CNY</t>
  </si>
  <si>
    <t>李宁宴</t>
  </si>
  <si>
    <t>CA363221029CNY</t>
  </si>
  <si>
    <t>未提现</t>
  </si>
  <si>
    <t>携程开票</t>
  </si>
  <si>
    <t xml:space="preserve">2729301	</t>
  </si>
  <si>
    <t xml:space="preserve">1639312	</t>
  </si>
  <si>
    <t xml:space="preserve">21422681888	</t>
  </si>
  <si>
    <t>[五华]五华热矿泥温泉度假村(99113525)</t>
  </si>
  <si>
    <t>标准大床房&lt;特惠专享&gt;&lt;双人入住&gt;&lt;双早&gt;&lt;新酒店礼盒&gt;</t>
  </si>
  <si>
    <t>凌文勇,梁宝文</t>
  </si>
  <si>
    <t xml:space="preserve">2735121	</t>
  </si>
  <si>
    <t xml:space="preserve">acknowledge	</t>
  </si>
  <si>
    <t xml:space="preserve">21422708217	</t>
  </si>
  <si>
    <t>标准双床&lt;特惠专享&gt;&lt;双人入住&gt;&lt;双早&gt;&lt;新酒店礼盒&gt;</t>
  </si>
  <si>
    <t>凌文勇</t>
  </si>
  <si>
    <t xml:space="preserve">	</t>
  </si>
  <si>
    <t xml:space="preserve">999221431937356	</t>
  </si>
  <si>
    <t>[沈阳]沈阳盛捷和平服务公寓(67322014)</t>
  </si>
  <si>
    <t>一房豪华套房&lt;双人入住&gt;&lt;内宾&gt;&lt;预付&gt;&lt;无早&gt;</t>
  </si>
  <si>
    <t>刘德全</t>
  </si>
  <si>
    <t xml:space="preserve">2736470	</t>
  </si>
  <si>
    <t xml:space="preserve">51220SE004877	</t>
  </si>
  <si>
    <t xml:space="preserve">21438607236	</t>
  </si>
  <si>
    <t>[香港]香港米易商务宾馆(M Easy Hotel)(670116)</t>
  </si>
  <si>
    <t>标准大床房&lt;特惠专享&gt;&lt;双人入住&gt;&lt;无早&gt;</t>
  </si>
  <si>
    <t>Peng/Qiuling</t>
  </si>
  <si>
    <t xml:space="preserve">2737503	</t>
  </si>
  <si>
    <t>取消</t>
  </si>
  <si>
    <t xml:space="preserve">999221439967930	</t>
  </si>
  <si>
    <t>[丰顺]韩山硒湖酒店(63298981)</t>
  </si>
  <si>
    <t>经典日光房&lt;超值特惠&gt;&lt;日历房套餐高价值&gt;&lt;双早&gt;&lt;新酒店礼盒&gt;</t>
  </si>
  <si>
    <t>蔡燕玉</t>
  </si>
  <si>
    <t xml:space="preserve">999221440447852	</t>
  </si>
  <si>
    <t>豪华双床房&lt;双人入住&gt;&lt;升级特惠&gt;&lt;双早&gt;&lt;新高价值日历房套餐&gt;&lt;新酒店礼盒&gt;</t>
  </si>
  <si>
    <t>袁少鹏</t>
  </si>
  <si>
    <t xml:space="preserve">999221443596368	</t>
  </si>
  <si>
    <t>豪华大床房&lt;双人入住&gt;&lt;升级特惠&gt;&lt;双早&gt;&lt;新高价值日历房套餐&gt;&lt;新酒店礼盒&gt;</t>
  </si>
  <si>
    <t>陈柳娟</t>
  </si>
  <si>
    <t xml:space="preserve">1656404	</t>
  </si>
  <si>
    <t xml:space="preserve">21443769080	</t>
  </si>
  <si>
    <t>张金龙</t>
  </si>
  <si>
    <t xml:space="preserve">2738272	</t>
  </si>
  <si>
    <t>，</t>
  </si>
  <si>
    <t>202210131404210069</t>
  </si>
  <si>
    <t>202210131844430068</t>
  </si>
  <si>
    <t>A221029094601481</t>
  </si>
  <si>
    <t>A221029094659481</t>
  </si>
  <si>
    <t>A221029094739481</t>
  </si>
  <si>
    <t>房集： i221029095020</t>
  </si>
  <si>
    <t>CNY / HKD 当前参考汇率: 1.079556817</t>
  </si>
  <si>
    <t>总计：3018.55 CNY/
3258.7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</si>
  <si>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</si>
  <si>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</si>
  <si>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</si>
  <si>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</si>
  <si>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</si>
  <si>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</si>
  <si>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</si>
  <si>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</si>
  <si>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</si>
  <si>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</si>
  <si>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</si>
  <si>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</si>
  <si>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</si>
  <si>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</si>
  <si>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</si>
  <si>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</si>
  <si>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</si>
  <si>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</si>
  <si>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</si>
  <si>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2022-10-13</t>
  </si>
  <si>
    <t>2738272</t>
  </si>
  <si>
    <t>沈阳盛捷和平服务公寓</t>
  </si>
  <si>
    <t>2022-10-14</t>
  </si>
  <si>
    <t>退房日周结</t>
  </si>
  <si>
    <t>333.30</t>
  </si>
  <si>
    <t>RMB</t>
  </si>
  <si>
    <t>0</t>
  </si>
  <si>
    <t>0.00</t>
  </si>
  <si>
    <t>携程国内直连(DD)</t>
  </si>
  <si>
    <t>01.011249</t>
  </si>
  <si>
    <t>2022-10-13 19:20:39</t>
  </si>
  <si>
    <t>否</t>
  </si>
  <si>
    <t>汇智国际旅游发展有限公司</t>
  </si>
  <si>
    <t>直连</t>
  </si>
  <si>
    <t>中国</t>
  </si>
  <si>
    <t>2737729</t>
  </si>
  <si>
    <t>韩山历史文化生态区</t>
  </si>
  <si>
    <t>348.84</t>
  </si>
  <si>
    <t>2022-10-13 12:56:25</t>
  </si>
  <si>
    <t>直采</t>
  </si>
  <si>
    <t>2022-10-12</t>
  </si>
  <si>
    <t>2736470</t>
  </si>
  <si>
    <t>2022-10-12 16:36:49</t>
  </si>
  <si>
    <t>2022-10-11</t>
  </si>
  <si>
    <t>2735125</t>
  </si>
  <si>
    <t>五华热矿泥温泉度假村</t>
  </si>
  <si>
    <t>334.56</t>
  </si>
  <si>
    <t>2022-10-11 19:04:26</t>
  </si>
  <si>
    <t>2735121</t>
  </si>
  <si>
    <t>669.12</t>
  </si>
  <si>
    <t>2022-10-11 19:02:07</t>
  </si>
  <si>
    <t>2022-10-07</t>
  </si>
  <si>
    <t>2729301</t>
  </si>
  <si>
    <t>梅州麓湖山酒店</t>
  </si>
  <si>
    <t>285.18</t>
  </si>
  <si>
    <t>2022-10-07 15:58:23</t>
  </si>
  <si>
    <t>Saas酒店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</si>
</sst>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14</xdr:col>
      <xdr:colOff>104775</xdr:colOff>
      <xdr:row>55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10363200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44847</v>
      </c>
      <c r="G2" s="6">
        <v>44848</v>
      </c>
      <c r="H2" s="4">
        <v>1</v>
      </c>
      <c r="I2" s="4">
        <v>1</v>
      </c>
      <c r="J2" s="4">
        <v>1</v>
      </c>
      <c r="K2" s="4" t="s">
        <v>30</v>
      </c>
      <c r="L2" s="4">
        <v>285.18</v>
      </c>
      <c r="M2" s="4">
        <v>285.18</v>
      </c>
      <c r="N2" s="4" t="s">
        <v>31</v>
      </c>
      <c r="O2" s="4" t="s">
        <v>32</v>
      </c>
      <c r="P2" s="4" t="s">
        <v>33</v>
      </c>
      <c r="Q2" s="4">
        <v>0</v>
      </c>
      <c r="R2" s="8">
        <v>44841</v>
      </c>
      <c r="S2" s="6">
        <v>44863</v>
      </c>
      <c r="T2" s="4" t="s">
        <v>34</v>
      </c>
      <c r="U2" s="4">
        <v>285.18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44847</v>
      </c>
      <c r="G3" s="6">
        <v>44848</v>
      </c>
      <c r="H3" s="4">
        <v>2</v>
      </c>
      <c r="I3" s="4">
        <v>1</v>
      </c>
      <c r="J3" s="4">
        <v>2</v>
      </c>
      <c r="K3" s="4" t="s">
        <v>30</v>
      </c>
      <c r="L3" s="4">
        <v>669.12</v>
      </c>
      <c r="M3" s="4">
        <v>669.12</v>
      </c>
      <c r="N3" s="4" t="s">
        <v>40</v>
      </c>
      <c r="O3" s="4" t="s">
        <v>32</v>
      </c>
      <c r="P3" s="4" t="s">
        <v>33</v>
      </c>
      <c r="Q3" s="4">
        <v>0</v>
      </c>
      <c r="R3" s="8">
        <v>44845</v>
      </c>
      <c r="S3" s="6">
        <v>44863</v>
      </c>
      <c r="T3" s="4" t="s">
        <v>34</v>
      </c>
      <c r="U3" s="4">
        <v>669.12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44847</v>
      </c>
      <c r="G4" s="6">
        <v>44848</v>
      </c>
      <c r="H4" s="4">
        <v>1</v>
      </c>
      <c r="I4" s="4">
        <v>1</v>
      </c>
      <c r="J4" s="4">
        <v>1</v>
      </c>
      <c r="K4" s="4" t="s">
        <v>30</v>
      </c>
      <c r="L4" s="4">
        <v>334.56</v>
      </c>
      <c r="M4" s="4">
        <v>334.56</v>
      </c>
      <c r="N4" s="4" t="s">
        <v>45</v>
      </c>
      <c r="O4" s="4" t="s">
        <v>32</v>
      </c>
      <c r="P4" s="4" t="s">
        <v>33</v>
      </c>
      <c r="Q4" s="4">
        <v>0</v>
      </c>
      <c r="R4" s="8">
        <v>44845</v>
      </c>
      <c r="S4" s="6">
        <v>44863</v>
      </c>
      <c r="T4" s="4" t="s">
        <v>34</v>
      </c>
      <c r="U4" s="4">
        <v>334.56</v>
      </c>
      <c r="V4" s="4">
        <v>0</v>
      </c>
      <c r="W4" s="4">
        <v>0</v>
      </c>
      <c r="X4" s="4" t="s">
        <v>46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44847</v>
      </c>
      <c r="G5" s="6">
        <v>44848</v>
      </c>
      <c r="H5" s="4">
        <v>1</v>
      </c>
      <c r="I5" s="4">
        <v>1</v>
      </c>
      <c r="J5" s="4">
        <v>1</v>
      </c>
      <c r="K5" s="4" t="s">
        <v>30</v>
      </c>
      <c r="L5" s="4">
        <v>333.3</v>
      </c>
      <c r="M5" s="4">
        <v>333.3</v>
      </c>
      <c r="N5" s="4" t="s">
        <v>50</v>
      </c>
      <c r="O5" s="4" t="s">
        <v>32</v>
      </c>
      <c r="P5" s="4" t="s">
        <v>33</v>
      </c>
      <c r="Q5" s="4">
        <v>0</v>
      </c>
      <c r="R5" s="8">
        <v>44846</v>
      </c>
      <c r="S5" s="6">
        <v>44863</v>
      </c>
      <c r="T5" s="4" t="s">
        <v>34</v>
      </c>
      <c r="U5" s="4">
        <v>333.3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44847</v>
      </c>
      <c r="G6" s="6">
        <v>44848</v>
      </c>
      <c r="H6" s="4">
        <v>1</v>
      </c>
      <c r="I6" s="4">
        <v>1</v>
      </c>
      <c r="J6" s="4">
        <v>1</v>
      </c>
      <c r="K6" s="4" t="s">
        <v>30</v>
      </c>
      <c r="L6" s="4">
        <v>112.2</v>
      </c>
      <c r="M6" s="4">
        <v>112.2</v>
      </c>
      <c r="N6" s="4" t="s">
        <v>56</v>
      </c>
      <c r="O6" s="4" t="s">
        <v>32</v>
      </c>
      <c r="P6" s="4" t="s">
        <v>33</v>
      </c>
      <c r="Q6" s="4">
        <v>0</v>
      </c>
      <c r="R6" s="8">
        <v>44847</v>
      </c>
      <c r="S6" s="6">
        <v>44863</v>
      </c>
      <c r="T6" s="4" t="s">
        <v>34</v>
      </c>
      <c r="U6" s="4">
        <v>112.2</v>
      </c>
      <c r="V6" s="4">
        <v>0</v>
      </c>
      <c r="W6" s="4">
        <v>0</v>
      </c>
      <c r="X6" s="4" t="s">
        <v>57</v>
      </c>
      <c r="Y6" s="4" t="s">
        <v>46</v>
      </c>
    </row>
    <row r="7" s="4" customFormat="1" spans="1:25">
      <c r="A7" s="4" t="s">
        <v>53</v>
      </c>
      <c r="B7" s="4" t="s">
        <v>26</v>
      </c>
      <c r="C7" s="4" t="s">
        <v>58</v>
      </c>
      <c r="D7" s="4" t="s">
        <v>54</v>
      </c>
      <c r="E7" s="4" t="s">
        <v>55</v>
      </c>
      <c r="F7" s="6">
        <v>44847</v>
      </c>
      <c r="G7" s="6">
        <v>44848</v>
      </c>
      <c r="H7" s="4">
        <v>1</v>
      </c>
      <c r="I7" s="4">
        <v>1</v>
      </c>
      <c r="J7" s="4">
        <v>1</v>
      </c>
      <c r="K7" s="4" t="s">
        <v>30</v>
      </c>
      <c r="L7" s="4">
        <v>-112.2</v>
      </c>
      <c r="M7" s="4">
        <v>-112.2</v>
      </c>
      <c r="N7" s="4" t="s">
        <v>56</v>
      </c>
      <c r="O7" s="4" t="s">
        <v>32</v>
      </c>
      <c r="P7" s="4" t="s">
        <v>33</v>
      </c>
      <c r="Q7" s="4">
        <v>0</v>
      </c>
      <c r="R7" s="8">
        <v>44847</v>
      </c>
      <c r="S7" s="6">
        <v>44863</v>
      </c>
      <c r="T7" s="4" t="s">
        <v>34</v>
      </c>
      <c r="U7" s="4">
        <v>-112.2</v>
      </c>
      <c r="V7" s="4">
        <v>0</v>
      </c>
      <c r="W7" s="4">
        <v>0</v>
      </c>
      <c r="X7" s="4" t="s">
        <v>57</v>
      </c>
      <c r="Y7" s="4" t="s">
        <v>46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44847</v>
      </c>
      <c r="G8" s="6">
        <v>44848</v>
      </c>
      <c r="H8" s="4">
        <v>1</v>
      </c>
      <c r="I8" s="4">
        <v>1</v>
      </c>
      <c r="J8" s="4">
        <v>1</v>
      </c>
      <c r="K8" s="4" t="s">
        <v>30</v>
      </c>
      <c r="L8" s="4">
        <v>348.84</v>
      </c>
      <c r="M8" s="4">
        <v>348.84</v>
      </c>
      <c r="N8" s="4" t="s">
        <v>62</v>
      </c>
      <c r="O8" s="4" t="s">
        <v>32</v>
      </c>
      <c r="P8" s="4" t="s">
        <v>33</v>
      </c>
      <c r="Q8" s="4">
        <v>0</v>
      </c>
      <c r="R8" s="8">
        <v>44847</v>
      </c>
      <c r="S8" s="6">
        <v>44863</v>
      </c>
      <c r="T8" s="4" t="s">
        <v>34</v>
      </c>
      <c r="U8" s="4">
        <v>348.84</v>
      </c>
      <c r="V8" s="4">
        <v>0</v>
      </c>
      <c r="W8" s="4">
        <v>379</v>
      </c>
      <c r="X8" s="4" t="s">
        <v>46</v>
      </c>
      <c r="Y8" s="4" t="s">
        <v>46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28</v>
      </c>
      <c r="E9" s="4" t="s">
        <v>64</v>
      </c>
      <c r="F9" s="6">
        <v>44847</v>
      </c>
      <c r="G9" s="6">
        <v>44848</v>
      </c>
      <c r="H9" s="4">
        <v>1</v>
      </c>
      <c r="I9" s="4">
        <v>1</v>
      </c>
      <c r="J9" s="4">
        <v>1</v>
      </c>
      <c r="K9" s="4" t="s">
        <v>30</v>
      </c>
      <c r="L9" s="4">
        <v>371.25</v>
      </c>
      <c r="M9" s="4">
        <v>371.25</v>
      </c>
      <c r="N9" s="4" t="s">
        <v>65</v>
      </c>
      <c r="O9" s="4" t="s">
        <v>32</v>
      </c>
      <c r="P9" s="4" t="s">
        <v>33</v>
      </c>
      <c r="Q9" s="4">
        <v>0</v>
      </c>
      <c r="R9" s="8">
        <v>44847</v>
      </c>
      <c r="S9" s="6">
        <v>44863</v>
      </c>
      <c r="T9" s="4" t="s">
        <v>34</v>
      </c>
      <c r="U9" s="4">
        <v>371.25</v>
      </c>
      <c r="V9" s="4">
        <v>0</v>
      </c>
      <c r="W9" s="4">
        <v>0</v>
      </c>
      <c r="X9" s="4" t="s">
        <v>46</v>
      </c>
      <c r="Y9" s="4" t="s">
        <v>42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28</v>
      </c>
      <c r="E10" s="4" t="s">
        <v>67</v>
      </c>
      <c r="F10" s="6">
        <v>44847</v>
      </c>
      <c r="G10" s="6">
        <v>44848</v>
      </c>
      <c r="H10" s="4">
        <v>1</v>
      </c>
      <c r="I10" s="4">
        <v>1</v>
      </c>
      <c r="J10" s="4">
        <v>1</v>
      </c>
      <c r="K10" s="4" t="s">
        <v>30</v>
      </c>
      <c r="L10" s="4">
        <v>343</v>
      </c>
      <c r="M10" s="4">
        <v>343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44847</v>
      </c>
      <c r="S10" s="6">
        <v>44863</v>
      </c>
      <c r="T10" s="4" t="s">
        <v>34</v>
      </c>
      <c r="U10" s="4">
        <v>343</v>
      </c>
      <c r="V10" s="4">
        <v>0</v>
      </c>
      <c r="W10" s="4">
        <v>0</v>
      </c>
      <c r="X10" s="4" t="s">
        <v>46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48</v>
      </c>
      <c r="E11" s="4" t="s">
        <v>49</v>
      </c>
      <c r="F11" s="6">
        <v>44847</v>
      </c>
      <c r="G11" s="6">
        <v>44848</v>
      </c>
      <c r="H11" s="4">
        <v>1</v>
      </c>
      <c r="I11" s="4">
        <v>1</v>
      </c>
      <c r="J11" s="4">
        <v>1</v>
      </c>
      <c r="K11" s="4" t="s">
        <v>30</v>
      </c>
      <c r="L11" s="4">
        <v>333.3</v>
      </c>
      <c r="M11" s="4">
        <v>333.3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44847</v>
      </c>
      <c r="S11" s="6">
        <v>44863</v>
      </c>
      <c r="T11" s="4" t="s">
        <v>34</v>
      </c>
      <c r="U11" s="4">
        <v>333.3</v>
      </c>
      <c r="V11" s="4">
        <v>0</v>
      </c>
      <c r="W11" s="4">
        <v>0</v>
      </c>
      <c r="X11" s="4" t="s">
        <v>72</v>
      </c>
      <c r="Y11" s="4" t="s">
        <v>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E21" sqref="E21"/>
    </sheetView>
  </sheetViews>
  <sheetFormatPr defaultColWidth="9" defaultRowHeight="13.5"/>
  <cols>
    <col min="1" max="1" width="12.625" style="4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999221360043582</v>
      </c>
      <c r="B2" s="6">
        <v>44847</v>
      </c>
      <c r="C2" s="6">
        <v>44848</v>
      </c>
      <c r="D2" s="4">
        <v>285.18</v>
      </c>
      <c r="E2" s="4" t="str">
        <f>VLOOKUP(A2,HOP!A:L,12,0)</f>
        <v>285.18</v>
      </c>
      <c r="F2" s="4" t="str">
        <f>VLOOKUP(A2,HOP!A:C,3,0)</f>
        <v>2729301</v>
      </c>
      <c r="G2" s="4">
        <f>D2-E2</f>
        <v>0</v>
      </c>
      <c r="H2" s="4" t="str">
        <f>$H$1&amp;F2</f>
        <v>，2729301</v>
      </c>
      <c r="I2" s="4" t="str">
        <f>VLOOKUP(A2,HOP!A:U,21,0)</f>
        <v>Saas酒店</v>
      </c>
    </row>
    <row r="3" s="4" customFormat="1" spans="1:9">
      <c r="A3" s="5">
        <v>21422681888</v>
      </c>
      <c r="B3" s="6">
        <v>44847</v>
      </c>
      <c r="C3" s="6">
        <v>44848</v>
      </c>
      <c r="D3" s="4">
        <v>669.12</v>
      </c>
      <c r="E3" s="4" t="str">
        <f>VLOOKUP(A3,HOP!A:L,12,0)</f>
        <v>669.12</v>
      </c>
      <c r="F3" s="4" t="str">
        <f>VLOOKUP(A3,HOP!A:C,3,0)</f>
        <v>2735121</v>
      </c>
      <c r="G3" s="4">
        <f t="shared" ref="G3:G10" si="0">D3-E3</f>
        <v>0</v>
      </c>
      <c r="H3" s="4" t="str">
        <f t="shared" ref="H3:H10" si="1">$H$1&amp;F3</f>
        <v>，2735121</v>
      </c>
      <c r="I3" s="4" t="str">
        <f>VLOOKUP(A3,HOP!A:U,21,0)</f>
        <v>直采</v>
      </c>
    </row>
    <row r="4" s="4" customFormat="1" spans="1:9">
      <c r="A4" s="5">
        <v>21422708217</v>
      </c>
      <c r="B4" s="6">
        <v>44847</v>
      </c>
      <c r="C4" s="6">
        <v>44848</v>
      </c>
      <c r="D4" s="4">
        <v>334.56</v>
      </c>
      <c r="E4" s="4" t="str">
        <f>VLOOKUP(A4,HOP!A:L,12,0)</f>
        <v>334.56</v>
      </c>
      <c r="F4" s="4" t="str">
        <f>VLOOKUP(A4,HOP!A:C,3,0)</f>
        <v>2735125</v>
      </c>
      <c r="G4" s="4">
        <f t="shared" si="0"/>
        <v>0</v>
      </c>
      <c r="H4" s="4" t="str">
        <f t="shared" si="1"/>
        <v>，2735125</v>
      </c>
      <c r="I4" s="4" t="str">
        <f>VLOOKUP(A4,HOP!A:U,21,0)</f>
        <v>直采</v>
      </c>
    </row>
    <row r="5" s="4" customFormat="1" spans="1:9">
      <c r="A5" s="5">
        <v>999221431937356</v>
      </c>
      <c r="B5" s="6">
        <v>44847</v>
      </c>
      <c r="C5" s="6">
        <v>44848</v>
      </c>
      <c r="D5" s="4">
        <v>333.3</v>
      </c>
      <c r="E5" s="4" t="str">
        <f>VLOOKUP(A5,HOP!A:L,12,0)</f>
        <v>333.30</v>
      </c>
      <c r="F5" s="4" t="str">
        <f>VLOOKUP(A5,HOP!A:C,3,0)</f>
        <v>2736470</v>
      </c>
      <c r="G5" s="4">
        <f t="shared" si="0"/>
        <v>0</v>
      </c>
      <c r="H5" s="4" t="str">
        <f t="shared" si="1"/>
        <v>，2736470</v>
      </c>
      <c r="I5" s="4" t="str">
        <f>VLOOKUP(A5,HOP!A:U,21,0)</f>
        <v>直连</v>
      </c>
    </row>
    <row r="6" s="4" customFormat="1" hidden="1" spans="1:9">
      <c r="A6" s="5">
        <v>21438607236</v>
      </c>
      <c r="B6" s="6">
        <v>44847</v>
      </c>
      <c r="C6" s="6">
        <v>44848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999221439967930</v>
      </c>
      <c r="B7" s="6">
        <v>44847</v>
      </c>
      <c r="C7" s="6">
        <v>44848</v>
      </c>
      <c r="D7" s="4">
        <v>348.84</v>
      </c>
      <c r="E7" s="4" t="str">
        <f>VLOOKUP(A7,HOP!A:L,12,0)</f>
        <v>348.84</v>
      </c>
      <c r="F7" s="4" t="str">
        <f>VLOOKUP(A7,HOP!A:C,3,0)</f>
        <v>2737729</v>
      </c>
      <c r="G7" s="4">
        <f t="shared" si="0"/>
        <v>0</v>
      </c>
      <c r="H7" s="4" t="str">
        <f t="shared" si="1"/>
        <v>，2737729</v>
      </c>
      <c r="I7" s="4" t="str">
        <f>VLOOKUP(A7,HOP!A:U,21,0)</f>
        <v>直采</v>
      </c>
    </row>
    <row r="8" s="4" customFormat="1" spans="1:10">
      <c r="A8" s="5">
        <v>999221440447852</v>
      </c>
      <c r="B8" s="6">
        <v>44847</v>
      </c>
      <c r="C8" s="6">
        <v>44848</v>
      </c>
      <c r="D8" s="4">
        <v>371.25</v>
      </c>
      <c r="E8" s="4">
        <v>371.25</v>
      </c>
      <c r="F8" s="9" t="s">
        <v>74</v>
      </c>
      <c r="G8" s="4">
        <f t="shared" si="0"/>
        <v>0</v>
      </c>
      <c r="H8" s="4" t="str">
        <f t="shared" si="1"/>
        <v>，202210131404210069</v>
      </c>
      <c r="I8" s="4" t="e">
        <f>VLOOKUP(A8,HOP!A:U,21,0)</f>
        <v>#N/A</v>
      </c>
      <c r="J8" s="4">
        <v>10.13</v>
      </c>
    </row>
    <row r="9" s="4" customFormat="1" spans="1:10">
      <c r="A9" s="5">
        <v>999221443596368</v>
      </c>
      <c r="B9" s="6">
        <v>44847</v>
      </c>
      <c r="C9" s="6">
        <v>44848</v>
      </c>
      <c r="D9" s="4">
        <v>343</v>
      </c>
      <c r="E9" s="7">
        <v>343</v>
      </c>
      <c r="F9" s="9" t="s">
        <v>75</v>
      </c>
      <c r="G9" s="4">
        <f t="shared" si="0"/>
        <v>0</v>
      </c>
      <c r="H9" s="4" t="str">
        <f t="shared" si="1"/>
        <v>，202210131844430068</v>
      </c>
      <c r="I9" s="4" t="e">
        <f>VLOOKUP(A9,HOP!A:U,21,0)</f>
        <v>#N/A</v>
      </c>
      <c r="J9" s="4">
        <v>10.13</v>
      </c>
    </row>
    <row r="10" s="4" customFormat="1" spans="1:9">
      <c r="A10" s="5">
        <v>21443769080</v>
      </c>
      <c r="B10" s="6">
        <v>44847</v>
      </c>
      <c r="C10" s="6">
        <v>44848</v>
      </c>
      <c r="D10" s="4">
        <v>333.3</v>
      </c>
      <c r="E10" s="4" t="str">
        <f>VLOOKUP(A10,HOP!A:L,12,0)</f>
        <v>333.30</v>
      </c>
      <c r="F10" s="4" t="str">
        <f>VLOOKUP(A10,HOP!A:C,3,0)</f>
        <v>2738272</v>
      </c>
      <c r="G10" s="4">
        <f t="shared" si="0"/>
        <v>0</v>
      </c>
      <c r="H10" s="4" t="str">
        <f t="shared" si="1"/>
        <v>，2738272</v>
      </c>
      <c r="I10" s="4" t="str">
        <f>VLOOKUP(A10,HOP!A:U,21,0)</f>
        <v>直连</v>
      </c>
    </row>
    <row r="12" spans="4:4">
      <c r="D12" s="4">
        <f>SUM(D2:D11)</f>
        <v>3018.55</v>
      </c>
    </row>
    <row r="15" spans="1:5">
      <c r="A15" s="4" t="s">
        <v>76</v>
      </c>
      <c r="D15" s="4">
        <v>1352.52</v>
      </c>
      <c r="E15" s="4">
        <v>1460.13</v>
      </c>
    </row>
    <row r="16" spans="1:5">
      <c r="A16" s="4" t="s">
        <v>77</v>
      </c>
      <c r="D16" s="4">
        <v>666.6</v>
      </c>
      <c r="E16" s="4">
        <v>719.63</v>
      </c>
    </row>
    <row r="17" spans="1:5">
      <c r="A17" s="4" t="s">
        <v>78</v>
      </c>
      <c r="D17" s="4">
        <v>285.18</v>
      </c>
      <c r="E17" s="4">
        <v>307.87</v>
      </c>
    </row>
    <row r="18" spans="1:5">
      <c r="A18" s="4" t="s">
        <v>79</v>
      </c>
      <c r="D18" s="4">
        <v>714.25</v>
      </c>
      <c r="E18" s="4">
        <v>771.07</v>
      </c>
    </row>
    <row r="19" spans="1:5">
      <c r="A19" s="4" t="s">
        <v>80</v>
      </c>
      <c r="D19" s="4">
        <f>SUBTOTAL(9,D15:D18)</f>
        <v>3018.55</v>
      </c>
      <c r="E19" s="4">
        <f>SUBTOTAL(9,E15:E18)</f>
        <v>3258.7</v>
      </c>
    </row>
    <row r="20" spans="1:1">
      <c r="A20" s="4" t="s">
        <v>81</v>
      </c>
    </row>
  </sheetData>
  <autoFilter ref="A1:X10">
    <filterColumn colId="3">
      <filters>
        <filter val="669.12"/>
        <filter val="343"/>
        <filter val="333.3"/>
        <filter val="348.84"/>
        <filter val="371.25"/>
        <filter val="334.56"/>
        <filter val="285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82</v>
      </c>
      <c r="B1" s="2" t="s">
        <v>83</v>
      </c>
      <c r="C1" s="2" t="s">
        <v>84</v>
      </c>
      <c r="D1" s="2" t="s">
        <v>85</v>
      </c>
      <c r="E1" s="2" t="s">
        <v>13</v>
      </c>
      <c r="F1" s="2" t="s">
        <v>5</v>
      </c>
      <c r="G1" s="2" t="s">
        <v>6</v>
      </c>
      <c r="H1" s="2" t="s">
        <v>86</v>
      </c>
      <c r="I1" s="2" t="s">
        <v>87</v>
      </c>
      <c r="J1" s="2" t="s">
        <v>88</v>
      </c>
      <c r="K1" s="2" t="s">
        <v>89</v>
      </c>
      <c r="L1" s="2" t="s">
        <v>90</v>
      </c>
      <c r="M1" s="2" t="s">
        <v>91</v>
      </c>
      <c r="N1" s="2" t="s">
        <v>92</v>
      </c>
      <c r="O1" s="2" t="s">
        <v>93</v>
      </c>
      <c r="P1" s="2" t="s">
        <v>94</v>
      </c>
      <c r="Q1" s="2" t="s">
        <v>95</v>
      </c>
      <c r="R1" s="2" t="s">
        <v>96</v>
      </c>
      <c r="S1" s="2" t="s">
        <v>97</v>
      </c>
      <c r="T1" s="2" t="s">
        <v>98</v>
      </c>
      <c r="U1" s="2" t="s">
        <v>99</v>
      </c>
      <c r="V1" s="2" t="s">
        <v>100</v>
      </c>
    </row>
    <row r="2" s="1" customFormat="1" spans="1:22">
      <c r="A2" s="3">
        <v>21443769080</v>
      </c>
      <c r="B2" s="1" t="s">
        <v>101</v>
      </c>
      <c r="C2" s="1" t="s">
        <v>102</v>
      </c>
      <c r="D2" s="1" t="s">
        <v>103</v>
      </c>
      <c r="E2" s="1" t="s">
        <v>71</v>
      </c>
      <c r="F2" s="1" t="s">
        <v>101</v>
      </c>
      <c r="G2" s="1" t="s">
        <v>104</v>
      </c>
      <c r="H2" s="1" t="s">
        <v>105</v>
      </c>
      <c r="I2" s="1" t="s">
        <v>106</v>
      </c>
      <c r="J2" s="1" t="s">
        <v>107</v>
      </c>
      <c r="K2" s="1" t="s">
        <v>106</v>
      </c>
      <c r="L2" s="1" t="s">
        <v>106</v>
      </c>
      <c r="M2" s="1" t="s">
        <v>108</v>
      </c>
      <c r="N2" s="1" t="s">
        <v>108</v>
      </c>
      <c r="O2" s="1" t="s">
        <v>109</v>
      </c>
      <c r="P2" s="1" t="s">
        <v>110</v>
      </c>
      <c r="Q2" s="1" t="s">
        <v>111</v>
      </c>
      <c r="R2" s="1" t="s">
        <v>112</v>
      </c>
      <c r="S2" s="1" t="s">
        <v>113</v>
      </c>
      <c r="T2" s="1" t="s">
        <v>114</v>
      </c>
      <c r="U2" s="1" t="s">
        <v>115</v>
      </c>
      <c r="V2" s="1" t="s">
        <v>116</v>
      </c>
    </row>
    <row r="3" s="1" customFormat="1" spans="1:22">
      <c r="A3" s="3">
        <v>999221439967930</v>
      </c>
      <c r="B3" s="1" t="s">
        <v>101</v>
      </c>
      <c r="C3" s="1" t="s">
        <v>117</v>
      </c>
      <c r="D3" s="1" t="s">
        <v>118</v>
      </c>
      <c r="E3" s="1" t="s">
        <v>62</v>
      </c>
      <c r="F3" s="1" t="s">
        <v>101</v>
      </c>
      <c r="G3" s="1" t="s">
        <v>104</v>
      </c>
      <c r="H3" s="1" t="s">
        <v>105</v>
      </c>
      <c r="I3" s="1" t="s">
        <v>119</v>
      </c>
      <c r="J3" s="1" t="s">
        <v>107</v>
      </c>
      <c r="K3" s="1" t="s">
        <v>119</v>
      </c>
      <c r="L3" s="1" t="s">
        <v>119</v>
      </c>
      <c r="M3" s="1" t="s">
        <v>108</v>
      </c>
      <c r="N3" s="1" t="s">
        <v>108</v>
      </c>
      <c r="O3" s="1" t="s">
        <v>109</v>
      </c>
      <c r="P3" s="1" t="s">
        <v>110</v>
      </c>
      <c r="Q3" s="1" t="s">
        <v>111</v>
      </c>
      <c r="R3" s="1" t="s">
        <v>120</v>
      </c>
      <c r="S3" s="1" t="s">
        <v>113</v>
      </c>
      <c r="T3" s="1" t="s">
        <v>114</v>
      </c>
      <c r="U3" s="1" t="s">
        <v>121</v>
      </c>
      <c r="V3" s="1" t="s">
        <v>116</v>
      </c>
    </row>
    <row r="4" s="1" customFormat="1" spans="1:22">
      <c r="A4" s="3">
        <v>999221431937356</v>
      </c>
      <c r="B4" s="1" t="s">
        <v>122</v>
      </c>
      <c r="C4" s="1" t="s">
        <v>123</v>
      </c>
      <c r="D4" s="1" t="s">
        <v>103</v>
      </c>
      <c r="E4" s="1" t="s">
        <v>50</v>
      </c>
      <c r="F4" s="1" t="s">
        <v>101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106</v>
      </c>
      <c r="L4" s="1" t="s">
        <v>106</v>
      </c>
      <c r="M4" s="1" t="s">
        <v>108</v>
      </c>
      <c r="N4" s="1" t="s">
        <v>108</v>
      </c>
      <c r="O4" s="1" t="s">
        <v>109</v>
      </c>
      <c r="P4" s="1" t="s">
        <v>110</v>
      </c>
      <c r="Q4" s="1" t="s">
        <v>111</v>
      </c>
      <c r="R4" s="1" t="s">
        <v>124</v>
      </c>
      <c r="S4" s="1" t="s">
        <v>113</v>
      </c>
      <c r="T4" s="1" t="s">
        <v>114</v>
      </c>
      <c r="U4" s="1" t="s">
        <v>115</v>
      </c>
      <c r="V4" s="1" t="s">
        <v>116</v>
      </c>
    </row>
    <row r="5" s="1" customFormat="1" spans="1:22">
      <c r="A5" s="3">
        <v>21422708217</v>
      </c>
      <c r="B5" s="1" t="s">
        <v>125</v>
      </c>
      <c r="C5" s="1" t="s">
        <v>126</v>
      </c>
      <c r="D5" s="1" t="s">
        <v>127</v>
      </c>
      <c r="E5" s="1" t="s">
        <v>45</v>
      </c>
      <c r="F5" s="1" t="s">
        <v>101</v>
      </c>
      <c r="G5" s="1" t="s">
        <v>104</v>
      </c>
      <c r="H5" s="1" t="s">
        <v>105</v>
      </c>
      <c r="I5" s="1" t="s">
        <v>128</v>
      </c>
      <c r="J5" s="1" t="s">
        <v>107</v>
      </c>
      <c r="K5" s="1" t="s">
        <v>128</v>
      </c>
      <c r="L5" s="1" t="s">
        <v>128</v>
      </c>
      <c r="M5" s="1" t="s">
        <v>108</v>
      </c>
      <c r="N5" s="1" t="s">
        <v>108</v>
      </c>
      <c r="O5" s="1" t="s">
        <v>109</v>
      </c>
      <c r="P5" s="1" t="s">
        <v>110</v>
      </c>
      <c r="Q5" s="1" t="s">
        <v>111</v>
      </c>
      <c r="R5" s="1" t="s">
        <v>129</v>
      </c>
      <c r="S5" s="1" t="s">
        <v>113</v>
      </c>
      <c r="T5" s="1" t="s">
        <v>114</v>
      </c>
      <c r="U5" s="1" t="s">
        <v>121</v>
      </c>
      <c r="V5" s="1" t="s">
        <v>116</v>
      </c>
    </row>
    <row r="6" s="1" customFormat="1" spans="1:22">
      <c r="A6" s="3">
        <v>21422681888</v>
      </c>
      <c r="B6" s="1" t="s">
        <v>125</v>
      </c>
      <c r="C6" s="1" t="s">
        <v>130</v>
      </c>
      <c r="D6" s="1" t="s">
        <v>127</v>
      </c>
      <c r="E6" s="1" t="s">
        <v>40</v>
      </c>
      <c r="F6" s="1" t="s">
        <v>101</v>
      </c>
      <c r="G6" s="1" t="s">
        <v>104</v>
      </c>
      <c r="H6" s="1" t="s">
        <v>105</v>
      </c>
      <c r="I6" s="1" t="s">
        <v>131</v>
      </c>
      <c r="J6" s="1" t="s">
        <v>107</v>
      </c>
      <c r="K6" s="1" t="s">
        <v>131</v>
      </c>
      <c r="L6" s="1" t="s">
        <v>131</v>
      </c>
      <c r="M6" s="1" t="s">
        <v>108</v>
      </c>
      <c r="N6" s="1" t="s">
        <v>108</v>
      </c>
      <c r="O6" s="1" t="s">
        <v>109</v>
      </c>
      <c r="P6" s="1" t="s">
        <v>110</v>
      </c>
      <c r="Q6" s="1" t="s">
        <v>111</v>
      </c>
      <c r="R6" s="1" t="s">
        <v>132</v>
      </c>
      <c r="S6" s="1" t="s">
        <v>113</v>
      </c>
      <c r="T6" s="1" t="s">
        <v>114</v>
      </c>
      <c r="U6" s="1" t="s">
        <v>121</v>
      </c>
      <c r="V6" s="1" t="s">
        <v>116</v>
      </c>
    </row>
    <row r="7" s="1" customFormat="1" spans="1:22">
      <c r="A7" s="3">
        <v>999221360043582</v>
      </c>
      <c r="B7" s="1" t="s">
        <v>133</v>
      </c>
      <c r="C7" s="1" t="s">
        <v>134</v>
      </c>
      <c r="D7" s="1" t="s">
        <v>135</v>
      </c>
      <c r="E7" s="1" t="s">
        <v>31</v>
      </c>
      <c r="F7" s="1" t="s">
        <v>101</v>
      </c>
      <c r="G7" s="1" t="s">
        <v>104</v>
      </c>
      <c r="H7" s="1" t="s">
        <v>105</v>
      </c>
      <c r="I7" s="1" t="s">
        <v>136</v>
      </c>
      <c r="J7" s="1" t="s">
        <v>107</v>
      </c>
      <c r="K7" s="1" t="s">
        <v>136</v>
      </c>
      <c r="L7" s="1" t="s">
        <v>136</v>
      </c>
      <c r="M7" s="1" t="s">
        <v>108</v>
      </c>
      <c r="N7" s="1" t="s">
        <v>108</v>
      </c>
      <c r="O7" s="1" t="s">
        <v>109</v>
      </c>
      <c r="P7" s="1" t="s">
        <v>110</v>
      </c>
      <c r="Q7" s="1" t="s">
        <v>111</v>
      </c>
      <c r="R7" s="1" t="s">
        <v>137</v>
      </c>
      <c r="S7" s="1" t="s">
        <v>113</v>
      </c>
      <c r="T7" s="1" t="s">
        <v>114</v>
      </c>
      <c r="U7" s="1" t="s">
        <v>138</v>
      </c>
      <c r="V7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2022-10-29T01:19:27Z</dcterms:created>
  <dcterms:modified xsi:type="dcterms:W3CDTF">2022-10-29T01:49:32Z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9B0B1BA1B81040ED86238885DF4E2D60</vt:lpwstr>
  </property>
  <property fmtid="{D5CDD505-2E9C-101B-9397-08002B2CF9AE}" pid="3" name="KSOProductBuildVer">
    <vt:lpwstr>2052-11.1.0.12598</vt:lpwstr>
  </property>
</Properties>
</file>