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<sst xmlns="http://schemas.openxmlformats.org/spreadsheetml/2006/main" count="347" uniqueCount="145">
  <si>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</si>
  <si>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</si>
  <si>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</si>
  <si>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</si>
  <si>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</si>
  <si>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</si>
  <si>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</si>
  <si>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</si>
  <si>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</si>
  <si>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</si>
  <si>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</si>
  <si>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</si>
  <si>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</si>
  <si>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</si>
  <si>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</si>
  <si>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</si>
  <si>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</si>
  <si>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</si>
  <si>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</si>
  <si>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</si>
  <si>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</si>
  <si>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</si>
  <si>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</si>
  <si>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</si>
  <si>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</si>
  <si>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999221427530499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</si>
  <si>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</si>
  <si>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</si>
  <si>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</si>
  <si>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</si>
  <si>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</si>
  <si>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王立颖</t>
  </si>
  <si>
    <t>CA363221030CNY</t>
  </si>
  <si>
    <t>未提现</t>
  </si>
  <si>
    <t>携程开票</t>
  </si>
  <si>
    <t xml:space="preserve">	</t>
  </si>
  <si>
    <t xml:space="preserve">1652422	</t>
  </si>
  <si>
    <t xml:space="preserve">999221451227284	</t>
  </si>
  <si>
    <t>[五华]五华热矿泥温泉度假村(99113525)</t>
  </si>
  <si>
    <t>标准双床&lt;特惠促销&gt;&lt;双人入住&gt;&lt;日历房套餐高价值&gt;&lt;双早&gt;&lt;新酒店礼盒&gt;</t>
  </si>
  <si>
    <t>郭峰</t>
  </si>
  <si>
    <t xml:space="preserve">2739698	</t>
  </si>
  <si>
    <t xml:space="preserve">999221451674894	</t>
  </si>
  <si>
    <t>[沈阳]沈阳盛捷和平服务公寓(67322014)</t>
  </si>
  <si>
    <t>一房豪华套房&lt;双人入住&gt;&lt;内宾&gt;&lt;预付&gt;&lt;无早&gt;</t>
  </si>
  <si>
    <t>唐骞</t>
  </si>
  <si>
    <t xml:space="preserve">2739754	</t>
  </si>
  <si>
    <t xml:space="preserve">51220SE004887	</t>
  </si>
  <si>
    <t xml:space="preserve">21453286664	</t>
  </si>
  <si>
    <t>[香港]香港米易商务宾馆(M Easy Hotel)(670116)</t>
  </si>
  <si>
    <t>标准大床房&lt;特惠专享&gt;&lt;双人入住&gt;&lt;无早&gt;</t>
  </si>
  <si>
    <t>TSO/WAIHUNG</t>
  </si>
  <si>
    <t xml:space="preserve">2740073	</t>
  </si>
  <si>
    <t xml:space="preserve">21441826544	</t>
  </si>
  <si>
    <t>NGAI/KWAN KIT</t>
  </si>
  <si>
    <t>CA363221031CNY</t>
  </si>
  <si>
    <t xml:space="preserve">999221446821532	</t>
  </si>
  <si>
    <t>[丰顺]韩山硒湖酒店(63298981)</t>
  </si>
  <si>
    <t>静夜闲大床房&lt;超值特惠&gt;&lt;双人入住&gt;&lt;日历房套餐高价值&gt;&lt;双早&gt;&lt;新酒店礼盒&gt;</t>
  </si>
  <si>
    <t>林嘉泽</t>
  </si>
  <si>
    <t xml:space="preserve">999221457757405	</t>
  </si>
  <si>
    <t>标准双床房&lt;双人入住&gt;&lt;升级特惠&gt;&lt;双早&gt;&lt;新高价值日历房套餐&gt;&lt;新酒店礼盒&gt;</t>
  </si>
  <si>
    <t>李思柔</t>
  </si>
  <si>
    <t xml:space="preserve">1660877	</t>
  </si>
  <si>
    <t xml:space="preserve">999221459255499	</t>
  </si>
  <si>
    <t xml:space="preserve">2741285	</t>
  </si>
  <si>
    <t xml:space="preserve">51220SE004890	</t>
  </si>
  <si>
    <t xml:space="preserve">21459557871	</t>
  </si>
  <si>
    <t>标准大床房&lt;特惠促销&gt;&lt;双人入住&gt;&lt;日历房套餐高价值&gt;&lt;双早&gt;&lt;新酒店礼盒&gt;</t>
  </si>
  <si>
    <t>林珈羽</t>
  </si>
  <si>
    <t xml:space="preserve">2741357	</t>
  </si>
  <si>
    <t xml:space="preserve">Acknowledged	</t>
  </si>
  <si>
    <t xml:space="preserve">21460282627	</t>
  </si>
  <si>
    <t>李木水</t>
  </si>
  <si>
    <t xml:space="preserve">2741483	</t>
  </si>
  <si>
    <t>，</t>
  </si>
  <si>
    <t>202210120914030068</t>
  </si>
  <si>
    <t>202210150948180025</t>
  </si>
  <si>
    <t>A221031092257481</t>
  </si>
  <si>
    <t>A221031092352481</t>
  </si>
  <si>
    <t>房集：i221031092607   669元</t>
  </si>
  <si>
    <t>CNY / HKD 当前参考汇率: 1.077820761</t>
  </si>
  <si>
    <t>总计：4909.68 CNY/
5291.76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</si>
  <si>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</si>
  <si>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</si>
  <si>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</si>
  <si>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</si>
  <si>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</si>
  <si>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</si>
  <si>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</si>
  <si>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</si>
  <si>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</si>
  <si>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</si>
  <si>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</si>
  <si>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</si>
  <si>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</si>
  <si>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</si>
  <si>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</si>
  <si>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</si>
  <si>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</si>
  <si>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</si>
  <si>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</si>
  <si>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2022-10-15</t>
  </si>
  <si>
    <t>2741483</t>
  </si>
  <si>
    <t>韩山历史文化生态区</t>
  </si>
  <si>
    <t>2022-10-16</t>
  </si>
  <si>
    <t>退房日周结</t>
  </si>
  <si>
    <t>722.16</t>
  </si>
  <si>
    <t>RMB</t>
  </si>
  <si>
    <t>0</t>
  </si>
  <si>
    <t>0.00</t>
  </si>
  <si>
    <t>携程国内直连(DD)</t>
  </si>
  <si>
    <t>01.011249</t>
  </si>
  <si>
    <t>2022-10-15 15:31:15</t>
  </si>
  <si>
    <t>否</t>
  </si>
  <si>
    <t>汇智国际旅游发展有限公司</t>
  </si>
  <si>
    <t>直采</t>
  </si>
  <si>
    <t>中国</t>
  </si>
  <si>
    <t>2741357</t>
  </si>
  <si>
    <t>五华热矿泥温泉度假村</t>
  </si>
  <si>
    <t>599.76</t>
  </si>
  <si>
    <t>2022-10-15 14:11:19</t>
  </si>
  <si>
    <t>2741285</t>
  </si>
  <si>
    <t>沈阳盛捷和平服务公寓</t>
  </si>
  <si>
    <t>333.30</t>
  </si>
  <si>
    <t>2022-10-15 13:27:56</t>
  </si>
  <si>
    <t>直连</t>
  </si>
  <si>
    <t>2022-10-14</t>
  </si>
  <si>
    <t>2740073</t>
  </si>
  <si>
    <t>香港米易商务宾馆家庭旅馆</t>
  </si>
  <si>
    <t>TSO WAIHUNG</t>
  </si>
  <si>
    <t>244.80</t>
  </si>
  <si>
    <t>2022-10-14 17:32:33</t>
  </si>
  <si>
    <t>2739754</t>
  </si>
  <si>
    <t>2022-10-14 14:53:49</t>
  </si>
  <si>
    <t>2739698</t>
  </si>
  <si>
    <t>550.80</t>
  </si>
  <si>
    <t>2022-10-14 14:20:33</t>
  </si>
  <si>
    <t>2738880</t>
  </si>
  <si>
    <t>2022-10-14 00:30:01</t>
  </si>
  <si>
    <t>2022-10-13</t>
  </si>
  <si>
    <t>2737988</t>
  </si>
  <si>
    <t>NGAI KWAN KIT</t>
  </si>
  <si>
    <t>734.40</t>
  </si>
  <si>
    <t>2022-10-13 15:49:49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</si>
</sst>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409575</xdr:colOff>
      <xdr:row>58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6680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44848</v>
      </c>
      <c r="G2" s="6">
        <v>44849</v>
      </c>
      <c r="H2" s="4">
        <v>1</v>
      </c>
      <c r="I2" s="4">
        <v>1</v>
      </c>
      <c r="J2" s="4">
        <v>1</v>
      </c>
      <c r="K2" s="4" t="s">
        <v>30</v>
      </c>
      <c r="L2" s="4">
        <v>376.5</v>
      </c>
      <c r="M2" s="4">
        <v>376.5</v>
      </c>
      <c r="N2" s="4" t="s">
        <v>31</v>
      </c>
      <c r="O2" s="4" t="s">
        <v>32</v>
      </c>
      <c r="P2" s="4" t="s">
        <v>33</v>
      </c>
      <c r="Q2" s="4">
        <v>0</v>
      </c>
      <c r="R2" s="8">
        <v>44846</v>
      </c>
      <c r="S2" s="6">
        <v>44864</v>
      </c>
      <c r="T2" s="4" t="s">
        <v>34</v>
      </c>
      <c r="U2" s="4">
        <v>376.5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44848</v>
      </c>
      <c r="G3" s="6">
        <v>44849</v>
      </c>
      <c r="H3" s="4">
        <v>1</v>
      </c>
      <c r="I3" s="4">
        <v>1</v>
      </c>
      <c r="J3" s="4">
        <v>1</v>
      </c>
      <c r="K3" s="4" t="s">
        <v>30</v>
      </c>
      <c r="L3" s="4">
        <v>550.8</v>
      </c>
      <c r="M3" s="4">
        <v>550.8</v>
      </c>
      <c r="N3" s="4" t="s">
        <v>40</v>
      </c>
      <c r="O3" s="4" t="s">
        <v>32</v>
      </c>
      <c r="P3" s="4" t="s">
        <v>33</v>
      </c>
      <c r="Q3" s="4">
        <v>0</v>
      </c>
      <c r="R3" s="8">
        <v>44848</v>
      </c>
      <c r="S3" s="6">
        <v>44864</v>
      </c>
      <c r="T3" s="4" t="s">
        <v>34</v>
      </c>
      <c r="U3" s="4">
        <v>550.8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44848</v>
      </c>
      <c r="G4" s="6">
        <v>44849</v>
      </c>
      <c r="H4" s="4">
        <v>1</v>
      </c>
      <c r="I4" s="4">
        <v>1</v>
      </c>
      <c r="J4" s="4">
        <v>1</v>
      </c>
      <c r="K4" s="4" t="s">
        <v>30</v>
      </c>
      <c r="L4" s="4">
        <v>333.3</v>
      </c>
      <c r="M4" s="4">
        <v>333.3</v>
      </c>
      <c r="N4" s="4" t="s">
        <v>45</v>
      </c>
      <c r="O4" s="4" t="s">
        <v>32</v>
      </c>
      <c r="P4" s="4" t="s">
        <v>33</v>
      </c>
      <c r="Q4" s="4">
        <v>0</v>
      </c>
      <c r="R4" s="8">
        <v>44848</v>
      </c>
      <c r="S4" s="6">
        <v>44864</v>
      </c>
      <c r="T4" s="4" t="s">
        <v>34</v>
      </c>
      <c r="U4" s="4">
        <v>333.3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44848</v>
      </c>
      <c r="G5" s="6">
        <v>44849</v>
      </c>
      <c r="H5" s="4">
        <v>1</v>
      </c>
      <c r="I5" s="4">
        <v>1</v>
      </c>
      <c r="J5" s="4">
        <v>1</v>
      </c>
      <c r="K5" s="4" t="s">
        <v>30</v>
      </c>
      <c r="L5" s="4">
        <v>244.8</v>
      </c>
      <c r="M5" s="4">
        <v>244.8</v>
      </c>
      <c r="N5" s="4" t="s">
        <v>51</v>
      </c>
      <c r="O5" s="4" t="s">
        <v>32</v>
      </c>
      <c r="P5" s="4" t="s">
        <v>33</v>
      </c>
      <c r="Q5" s="4">
        <v>0</v>
      </c>
      <c r="R5" s="8">
        <v>44848</v>
      </c>
      <c r="S5" s="6">
        <v>44864</v>
      </c>
      <c r="T5" s="4" t="s">
        <v>34</v>
      </c>
      <c r="U5" s="4">
        <v>244.8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44847</v>
      </c>
      <c r="G6" s="6">
        <v>44850</v>
      </c>
      <c r="H6" s="4">
        <v>1</v>
      </c>
      <c r="I6" s="4">
        <v>3</v>
      </c>
      <c r="J6" s="4">
        <v>3</v>
      </c>
      <c r="K6" s="4" t="s">
        <v>30</v>
      </c>
      <c r="L6" s="4">
        <v>734.4</v>
      </c>
      <c r="M6" s="4">
        <v>734.4</v>
      </c>
      <c r="N6" s="4" t="s">
        <v>54</v>
      </c>
      <c r="O6" s="4" t="s">
        <v>55</v>
      </c>
      <c r="P6" s="4" t="s">
        <v>33</v>
      </c>
      <c r="Q6" s="4">
        <v>0</v>
      </c>
      <c r="R6" s="8">
        <v>44847</v>
      </c>
      <c r="S6" s="6">
        <v>44865</v>
      </c>
      <c r="T6" s="4" t="s">
        <v>34</v>
      </c>
      <c r="U6" s="4">
        <v>734.4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44849</v>
      </c>
      <c r="G7" s="6">
        <v>44850</v>
      </c>
      <c r="H7" s="4">
        <v>1</v>
      </c>
      <c r="I7" s="4">
        <v>1</v>
      </c>
      <c r="J7" s="4">
        <v>1</v>
      </c>
      <c r="K7" s="4" t="s">
        <v>30</v>
      </c>
      <c r="L7" s="4">
        <v>722.16</v>
      </c>
      <c r="M7" s="4">
        <v>722.16</v>
      </c>
      <c r="N7" s="4" t="s">
        <v>59</v>
      </c>
      <c r="O7" s="4" t="s">
        <v>55</v>
      </c>
      <c r="P7" s="4" t="s">
        <v>33</v>
      </c>
      <c r="Q7" s="4">
        <v>0</v>
      </c>
      <c r="R7" s="8">
        <v>44848</v>
      </c>
      <c r="S7" s="6">
        <v>44865</v>
      </c>
      <c r="T7" s="4" t="s">
        <v>34</v>
      </c>
      <c r="U7" s="4">
        <v>722.16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28</v>
      </c>
      <c r="E8" s="4" t="s">
        <v>61</v>
      </c>
      <c r="F8" s="6">
        <v>44849</v>
      </c>
      <c r="G8" s="6">
        <v>44850</v>
      </c>
      <c r="H8" s="4">
        <v>1</v>
      </c>
      <c r="I8" s="4">
        <v>1</v>
      </c>
      <c r="J8" s="4">
        <v>1</v>
      </c>
      <c r="K8" s="4" t="s">
        <v>30</v>
      </c>
      <c r="L8" s="4">
        <v>292.5</v>
      </c>
      <c r="M8" s="4">
        <v>292.5</v>
      </c>
      <c r="N8" s="4" t="s">
        <v>62</v>
      </c>
      <c r="O8" s="4" t="s">
        <v>55</v>
      </c>
      <c r="P8" s="4" t="s">
        <v>33</v>
      </c>
      <c r="Q8" s="4">
        <v>0</v>
      </c>
      <c r="R8" s="8">
        <v>44849</v>
      </c>
      <c r="S8" s="6">
        <v>44865</v>
      </c>
      <c r="T8" s="4" t="s">
        <v>34</v>
      </c>
      <c r="U8" s="4">
        <v>292.5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43</v>
      </c>
      <c r="E9" s="4" t="s">
        <v>44</v>
      </c>
      <c r="F9" s="6">
        <v>44849</v>
      </c>
      <c r="G9" s="6">
        <v>44850</v>
      </c>
      <c r="H9" s="4">
        <v>1</v>
      </c>
      <c r="I9" s="4">
        <v>1</v>
      </c>
      <c r="J9" s="4">
        <v>1</v>
      </c>
      <c r="K9" s="4" t="s">
        <v>30</v>
      </c>
      <c r="L9" s="4">
        <v>333.3</v>
      </c>
      <c r="M9" s="4">
        <v>333.3</v>
      </c>
      <c r="N9" s="4" t="s">
        <v>45</v>
      </c>
      <c r="O9" s="4" t="s">
        <v>55</v>
      </c>
      <c r="P9" s="4" t="s">
        <v>33</v>
      </c>
      <c r="Q9" s="4">
        <v>0</v>
      </c>
      <c r="R9" s="8">
        <v>44849</v>
      </c>
      <c r="S9" s="6">
        <v>44865</v>
      </c>
      <c r="T9" s="4" t="s">
        <v>34</v>
      </c>
      <c r="U9" s="4">
        <v>333.3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38</v>
      </c>
      <c r="E10" s="4" t="s">
        <v>68</v>
      </c>
      <c r="F10" s="6">
        <v>44849</v>
      </c>
      <c r="G10" s="6">
        <v>44850</v>
      </c>
      <c r="H10" s="4">
        <v>1</v>
      </c>
      <c r="I10" s="4">
        <v>1</v>
      </c>
      <c r="J10" s="4">
        <v>1</v>
      </c>
      <c r="K10" s="4" t="s">
        <v>30</v>
      </c>
      <c r="L10" s="4">
        <v>599.76</v>
      </c>
      <c r="M10" s="4">
        <v>599.76</v>
      </c>
      <c r="N10" s="4" t="s">
        <v>69</v>
      </c>
      <c r="O10" s="4" t="s">
        <v>55</v>
      </c>
      <c r="P10" s="4" t="s">
        <v>33</v>
      </c>
      <c r="Q10" s="4">
        <v>0</v>
      </c>
      <c r="R10" s="8">
        <v>44849</v>
      </c>
      <c r="S10" s="6">
        <v>44865</v>
      </c>
      <c r="T10" s="4" t="s">
        <v>34</v>
      </c>
      <c r="U10" s="4">
        <v>599.76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57</v>
      </c>
      <c r="E11" s="4" t="s">
        <v>58</v>
      </c>
      <c r="F11" s="6">
        <v>44849</v>
      </c>
      <c r="G11" s="6">
        <v>44850</v>
      </c>
      <c r="H11" s="4">
        <v>1</v>
      </c>
      <c r="I11" s="4">
        <v>1</v>
      </c>
      <c r="J11" s="4">
        <v>1</v>
      </c>
      <c r="K11" s="4" t="s">
        <v>30</v>
      </c>
      <c r="L11" s="4">
        <v>722.16</v>
      </c>
      <c r="M11" s="4">
        <v>722.16</v>
      </c>
      <c r="N11" s="4" t="s">
        <v>73</v>
      </c>
      <c r="O11" s="4" t="s">
        <v>55</v>
      </c>
      <c r="P11" s="4" t="s">
        <v>33</v>
      </c>
      <c r="Q11" s="4">
        <v>0</v>
      </c>
      <c r="R11" s="8">
        <v>44849</v>
      </c>
      <c r="S11" s="6">
        <v>44865</v>
      </c>
      <c r="T11" s="4" t="s">
        <v>34</v>
      </c>
      <c r="U11" s="4">
        <v>722.16</v>
      </c>
      <c r="V11" s="4">
        <v>0</v>
      </c>
      <c r="W11" s="4">
        <v>0</v>
      </c>
      <c r="X11" s="4" t="s">
        <v>74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9" sqref="A19:E23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10">
      <c r="A2" s="5">
        <v>999221427530499</v>
      </c>
      <c r="B2" s="6">
        <v>44848</v>
      </c>
      <c r="C2" s="6">
        <v>44849</v>
      </c>
      <c r="D2" s="4">
        <v>376.5</v>
      </c>
      <c r="E2" s="4">
        <v>376.5</v>
      </c>
      <c r="F2" s="9" t="s">
        <v>76</v>
      </c>
      <c r="G2" s="4">
        <f>D2-E2</f>
        <v>0</v>
      </c>
      <c r="H2" s="4" t="str">
        <f>$H$1&amp;F2</f>
        <v>，202210120914030068</v>
      </c>
      <c r="I2" s="4" t="e">
        <f>VLOOKUP(A2,HOP!A:U,21,0)</f>
        <v>#N/A</v>
      </c>
      <c r="J2" s="4">
        <v>10.12</v>
      </c>
    </row>
    <row r="3" s="4" customFormat="1" spans="1:9">
      <c r="A3" s="5">
        <v>999221451227284</v>
      </c>
      <c r="B3" s="6">
        <v>44848</v>
      </c>
      <c r="C3" s="6">
        <v>44849</v>
      </c>
      <c r="D3" s="4">
        <v>550.8</v>
      </c>
      <c r="E3" s="4" t="str">
        <f>VLOOKUP(A3,HOP!A:L,12,0)</f>
        <v>550.80</v>
      </c>
      <c r="F3" s="4" t="str">
        <f>VLOOKUP(A3,HOP!A:C,3,0)</f>
        <v>2739698</v>
      </c>
      <c r="G3" s="4">
        <f t="shared" ref="G3:G11" si="0">D3-E3</f>
        <v>0</v>
      </c>
      <c r="H3" s="4" t="str">
        <f t="shared" ref="H3:H11" si="1">$H$1&amp;F3</f>
        <v>，2739698</v>
      </c>
      <c r="I3" s="4" t="str">
        <f>VLOOKUP(A3,HOP!A:U,21,0)</f>
        <v>直采</v>
      </c>
    </row>
    <row r="4" s="4" customFormat="1" spans="1:9">
      <c r="A4" s="5">
        <v>999221451674894</v>
      </c>
      <c r="B4" s="6">
        <v>44848</v>
      </c>
      <c r="C4" s="6">
        <v>44849</v>
      </c>
      <c r="D4" s="4">
        <v>333.3</v>
      </c>
      <c r="E4" s="4" t="str">
        <f>VLOOKUP(A4,HOP!A:L,12,0)</f>
        <v>333.30</v>
      </c>
      <c r="F4" s="4" t="str">
        <f>VLOOKUP(A4,HOP!A:C,3,0)</f>
        <v>2739754</v>
      </c>
      <c r="G4" s="4">
        <f t="shared" si="0"/>
        <v>0</v>
      </c>
      <c r="H4" s="4" t="str">
        <f t="shared" si="1"/>
        <v>，2739754</v>
      </c>
      <c r="I4" s="4" t="str">
        <f>VLOOKUP(A4,HOP!A:U,21,0)</f>
        <v>直连</v>
      </c>
    </row>
    <row r="5" s="4" customFormat="1" spans="1:9">
      <c r="A5" s="5">
        <v>21453286664</v>
      </c>
      <c r="B5" s="6">
        <v>44848</v>
      </c>
      <c r="C5" s="6">
        <v>44849</v>
      </c>
      <c r="D5" s="4">
        <v>244.8</v>
      </c>
      <c r="E5" s="4" t="str">
        <f>VLOOKUP(A5,HOP!A:L,12,0)</f>
        <v>244.80</v>
      </c>
      <c r="F5" s="4" t="str">
        <f>VLOOKUP(A5,HOP!A:C,3,0)</f>
        <v>2740073</v>
      </c>
      <c r="G5" s="4">
        <f t="shared" si="0"/>
        <v>0</v>
      </c>
      <c r="H5" s="4" t="str">
        <f t="shared" si="1"/>
        <v>，2740073</v>
      </c>
      <c r="I5" s="4" t="str">
        <f>VLOOKUP(A5,HOP!A:U,21,0)</f>
        <v>直采</v>
      </c>
    </row>
    <row r="6" s="4" customFormat="1" spans="1:9">
      <c r="A6" s="5">
        <v>21441826544</v>
      </c>
      <c r="B6" s="6">
        <v>44847</v>
      </c>
      <c r="C6" s="6">
        <v>44850</v>
      </c>
      <c r="D6" s="4">
        <v>734.4</v>
      </c>
      <c r="E6" s="4" t="str">
        <f>VLOOKUP(A6,HOP!A:L,12,0)</f>
        <v>734.40</v>
      </c>
      <c r="F6" s="4" t="str">
        <f>VLOOKUP(A6,HOP!A:C,3,0)</f>
        <v>2737988</v>
      </c>
      <c r="G6" s="4">
        <f t="shared" si="0"/>
        <v>0</v>
      </c>
      <c r="H6" s="4" t="str">
        <f t="shared" si="1"/>
        <v>，2737988</v>
      </c>
      <c r="I6" s="4" t="str">
        <f>VLOOKUP(A6,HOP!A:U,21,0)</f>
        <v>直采</v>
      </c>
    </row>
    <row r="7" s="4" customFormat="1" spans="1:9">
      <c r="A7" s="5">
        <v>999221446821532</v>
      </c>
      <c r="B7" s="6">
        <v>44849</v>
      </c>
      <c r="C7" s="6">
        <v>44850</v>
      </c>
      <c r="D7" s="4">
        <v>722.16</v>
      </c>
      <c r="E7" s="4" t="str">
        <f>VLOOKUP(A7,HOP!A:L,12,0)</f>
        <v>722.16</v>
      </c>
      <c r="F7" s="4" t="str">
        <f>VLOOKUP(A7,HOP!A:C,3,0)</f>
        <v>2738880</v>
      </c>
      <c r="G7" s="4">
        <f t="shared" si="0"/>
        <v>0</v>
      </c>
      <c r="H7" s="4" t="str">
        <f t="shared" si="1"/>
        <v>，2738880</v>
      </c>
      <c r="I7" s="4" t="str">
        <f>VLOOKUP(A7,HOP!A:U,21,0)</f>
        <v>直采</v>
      </c>
    </row>
    <row r="8" s="4" customFormat="1" spans="1:10">
      <c r="A8" s="5">
        <v>999221457757405</v>
      </c>
      <c r="B8" s="6">
        <v>44849</v>
      </c>
      <c r="C8" s="6">
        <v>44850</v>
      </c>
      <c r="D8" s="4">
        <v>292.5</v>
      </c>
      <c r="E8" s="7">
        <v>292.5</v>
      </c>
      <c r="F8" s="9" t="s">
        <v>77</v>
      </c>
      <c r="G8" s="4">
        <f t="shared" si="0"/>
        <v>0</v>
      </c>
      <c r="H8" s="4" t="str">
        <f t="shared" si="1"/>
        <v>，202210150948180025</v>
      </c>
      <c r="I8" s="4" t="e">
        <f>VLOOKUP(A8,HOP!A:U,21,0)</f>
        <v>#N/A</v>
      </c>
      <c r="J8" s="4">
        <v>10.15</v>
      </c>
    </row>
    <row r="9" s="4" customFormat="1" spans="1:9">
      <c r="A9" s="5">
        <v>999221459255499</v>
      </c>
      <c r="B9" s="6">
        <v>44849</v>
      </c>
      <c r="C9" s="6">
        <v>44850</v>
      </c>
      <c r="D9" s="4">
        <v>333.3</v>
      </c>
      <c r="E9" s="4" t="str">
        <f>VLOOKUP(A9,HOP!A:L,12,0)</f>
        <v>333.30</v>
      </c>
      <c r="F9" s="4" t="str">
        <f>VLOOKUP(A9,HOP!A:C,3,0)</f>
        <v>2741285</v>
      </c>
      <c r="G9" s="4">
        <f t="shared" si="0"/>
        <v>0</v>
      </c>
      <c r="H9" s="4" t="str">
        <f t="shared" si="1"/>
        <v>，2741285</v>
      </c>
      <c r="I9" s="4" t="str">
        <f>VLOOKUP(A9,HOP!A:U,21,0)</f>
        <v>直连</v>
      </c>
    </row>
    <row r="10" s="4" customFormat="1" spans="1:9">
      <c r="A10" s="5">
        <v>21459557871</v>
      </c>
      <c r="B10" s="6">
        <v>44849</v>
      </c>
      <c r="C10" s="6">
        <v>44850</v>
      </c>
      <c r="D10" s="4">
        <v>599.76</v>
      </c>
      <c r="E10" s="4" t="str">
        <f>VLOOKUP(A10,HOP!A:L,12,0)</f>
        <v>599.76</v>
      </c>
      <c r="F10" s="4" t="str">
        <f>VLOOKUP(A10,HOP!A:C,3,0)</f>
        <v>2741357</v>
      </c>
      <c r="G10" s="4">
        <f t="shared" si="0"/>
        <v>0</v>
      </c>
      <c r="H10" s="4" t="str">
        <f t="shared" si="1"/>
        <v>，2741357</v>
      </c>
      <c r="I10" s="4" t="str">
        <f>VLOOKUP(A10,HOP!A:U,21,0)</f>
        <v>直采</v>
      </c>
    </row>
    <row r="11" s="4" customFormat="1" spans="1:9">
      <c r="A11" s="5">
        <v>21460282627</v>
      </c>
      <c r="B11" s="6">
        <v>44849</v>
      </c>
      <c r="C11" s="6">
        <v>44850</v>
      </c>
      <c r="D11" s="4">
        <v>722.16</v>
      </c>
      <c r="E11" s="4" t="str">
        <f>VLOOKUP(A11,HOP!A:L,12,0)</f>
        <v>722.16</v>
      </c>
      <c r="F11" s="4" t="str">
        <f>VLOOKUP(A11,HOP!A:C,3,0)</f>
        <v>2741483</v>
      </c>
      <c r="G11" s="4">
        <f t="shared" si="0"/>
        <v>0</v>
      </c>
      <c r="H11" s="4" t="str">
        <f t="shared" si="1"/>
        <v>，2741483</v>
      </c>
      <c r="I11" s="4" t="str">
        <f>VLOOKUP(A11,HOP!A:U,21,0)</f>
        <v>直采</v>
      </c>
    </row>
    <row r="13" spans="4:4">
      <c r="D13" s="4">
        <f>SUM(D2:D12)</f>
        <v>4909.68</v>
      </c>
    </row>
    <row r="19" spans="1:5">
      <c r="A19" s="4" t="s">
        <v>78</v>
      </c>
      <c r="D19" s="4">
        <v>3574.08</v>
      </c>
      <c r="E19" s="4">
        <v>3852.22</v>
      </c>
    </row>
    <row r="20" spans="1:5">
      <c r="A20" s="4" t="s">
        <v>79</v>
      </c>
      <c r="D20" s="4">
        <v>666.6</v>
      </c>
      <c r="E20" s="4">
        <v>718.48</v>
      </c>
    </row>
    <row r="21" spans="1:5">
      <c r="A21" s="4" t="s">
        <v>80</v>
      </c>
      <c r="D21" s="4">
        <v>669</v>
      </c>
      <c r="E21" s="4">
        <v>721.06</v>
      </c>
    </row>
    <row r="22" spans="1:5">
      <c r="A22" s="4" t="s">
        <v>81</v>
      </c>
      <c r="D22" s="4">
        <f>SUM(D19:D21)</f>
        <v>4909.68</v>
      </c>
      <c r="E22" s="4">
        <f>SUM(E19:E21)</f>
        <v>5291.76</v>
      </c>
    </row>
    <row r="23" spans="1:1">
      <c r="A23" s="4" t="s">
        <v>82</v>
      </c>
    </row>
  </sheetData>
  <autoFilter ref="A1:XFD13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21460282627</v>
      </c>
      <c r="B2" s="1" t="s">
        <v>102</v>
      </c>
      <c r="C2" s="1" t="s">
        <v>103</v>
      </c>
      <c r="D2" s="1" t="s">
        <v>104</v>
      </c>
      <c r="E2" s="1" t="s">
        <v>73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21459557871</v>
      </c>
      <c r="B3" s="1" t="s">
        <v>102</v>
      </c>
      <c r="C3" s="1" t="s">
        <v>118</v>
      </c>
      <c r="D3" s="1" t="s">
        <v>119</v>
      </c>
      <c r="E3" s="1" t="s">
        <v>69</v>
      </c>
      <c r="F3" s="1" t="s">
        <v>102</v>
      </c>
      <c r="G3" s="1" t="s">
        <v>105</v>
      </c>
      <c r="H3" s="1" t="s">
        <v>106</v>
      </c>
      <c r="I3" s="1" t="s">
        <v>120</v>
      </c>
      <c r="J3" s="1" t="s">
        <v>108</v>
      </c>
      <c r="K3" s="1" t="s">
        <v>120</v>
      </c>
      <c r="L3" s="1" t="s">
        <v>120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121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999221459255499</v>
      </c>
      <c r="B4" s="1" t="s">
        <v>102</v>
      </c>
      <c r="C4" s="1" t="s">
        <v>122</v>
      </c>
      <c r="D4" s="1" t="s">
        <v>123</v>
      </c>
      <c r="E4" s="1" t="s">
        <v>45</v>
      </c>
      <c r="F4" s="1" t="s">
        <v>102</v>
      </c>
      <c r="G4" s="1" t="s">
        <v>105</v>
      </c>
      <c r="H4" s="1" t="s">
        <v>106</v>
      </c>
      <c r="I4" s="1" t="s">
        <v>124</v>
      </c>
      <c r="J4" s="1" t="s">
        <v>108</v>
      </c>
      <c r="K4" s="1" t="s">
        <v>124</v>
      </c>
      <c r="L4" s="1" t="s">
        <v>124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125</v>
      </c>
      <c r="S4" s="1" t="s">
        <v>114</v>
      </c>
      <c r="T4" s="1" t="s">
        <v>115</v>
      </c>
      <c r="U4" s="1" t="s">
        <v>126</v>
      </c>
      <c r="V4" s="1" t="s">
        <v>117</v>
      </c>
    </row>
    <row r="5" s="1" customFormat="1" spans="1:22">
      <c r="A5" s="3">
        <v>21453286664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127</v>
      </c>
      <c r="G5" s="1" t="s">
        <v>102</v>
      </c>
      <c r="H5" s="1" t="s">
        <v>106</v>
      </c>
      <c r="I5" s="1" t="s">
        <v>131</v>
      </c>
      <c r="J5" s="1" t="s">
        <v>108</v>
      </c>
      <c r="K5" s="1" t="s">
        <v>131</v>
      </c>
      <c r="L5" s="1" t="s">
        <v>131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132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999221451674894</v>
      </c>
      <c r="B6" s="1" t="s">
        <v>127</v>
      </c>
      <c r="C6" s="1" t="s">
        <v>133</v>
      </c>
      <c r="D6" s="1" t="s">
        <v>123</v>
      </c>
      <c r="E6" s="1" t="s">
        <v>45</v>
      </c>
      <c r="F6" s="1" t="s">
        <v>127</v>
      </c>
      <c r="G6" s="1" t="s">
        <v>102</v>
      </c>
      <c r="H6" s="1" t="s">
        <v>106</v>
      </c>
      <c r="I6" s="1" t="s">
        <v>124</v>
      </c>
      <c r="J6" s="1" t="s">
        <v>108</v>
      </c>
      <c r="K6" s="1" t="s">
        <v>124</v>
      </c>
      <c r="L6" s="1" t="s">
        <v>124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134</v>
      </c>
      <c r="S6" s="1" t="s">
        <v>114</v>
      </c>
      <c r="T6" s="1" t="s">
        <v>115</v>
      </c>
      <c r="U6" s="1" t="s">
        <v>126</v>
      </c>
      <c r="V6" s="1" t="s">
        <v>117</v>
      </c>
    </row>
    <row r="7" s="1" customFormat="1" spans="1:22">
      <c r="A7" s="3">
        <v>999221451227284</v>
      </c>
      <c r="B7" s="1" t="s">
        <v>127</v>
      </c>
      <c r="C7" s="1" t="s">
        <v>135</v>
      </c>
      <c r="D7" s="1" t="s">
        <v>119</v>
      </c>
      <c r="E7" s="1" t="s">
        <v>40</v>
      </c>
      <c r="F7" s="1" t="s">
        <v>127</v>
      </c>
      <c r="G7" s="1" t="s">
        <v>102</v>
      </c>
      <c r="H7" s="1" t="s">
        <v>106</v>
      </c>
      <c r="I7" s="1" t="s">
        <v>136</v>
      </c>
      <c r="J7" s="1" t="s">
        <v>108</v>
      </c>
      <c r="K7" s="1" t="s">
        <v>136</v>
      </c>
      <c r="L7" s="1" t="s">
        <v>136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137</v>
      </c>
      <c r="S7" s="1" t="s">
        <v>114</v>
      </c>
      <c r="T7" s="1" t="s">
        <v>115</v>
      </c>
      <c r="U7" s="1" t="s">
        <v>116</v>
      </c>
      <c r="V7" s="1" t="s">
        <v>117</v>
      </c>
    </row>
    <row r="8" s="1" customFormat="1" spans="1:22">
      <c r="A8" s="3">
        <v>999221446821532</v>
      </c>
      <c r="B8" s="1" t="s">
        <v>127</v>
      </c>
      <c r="C8" s="1" t="s">
        <v>138</v>
      </c>
      <c r="D8" s="1" t="s">
        <v>104</v>
      </c>
      <c r="E8" s="1" t="s">
        <v>59</v>
      </c>
      <c r="F8" s="1" t="s">
        <v>102</v>
      </c>
      <c r="G8" s="1" t="s">
        <v>105</v>
      </c>
      <c r="H8" s="1" t="s">
        <v>106</v>
      </c>
      <c r="I8" s="1" t="s">
        <v>107</v>
      </c>
      <c r="J8" s="1" t="s">
        <v>108</v>
      </c>
      <c r="K8" s="1" t="s">
        <v>107</v>
      </c>
      <c r="L8" s="1" t="s">
        <v>107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139</v>
      </c>
      <c r="S8" s="1" t="s">
        <v>114</v>
      </c>
      <c r="T8" s="1" t="s">
        <v>115</v>
      </c>
      <c r="U8" s="1" t="s">
        <v>116</v>
      </c>
      <c r="V8" s="1" t="s">
        <v>117</v>
      </c>
    </row>
    <row r="9" s="1" customFormat="1" spans="1:22">
      <c r="A9" s="3">
        <v>21441826544</v>
      </c>
      <c r="B9" s="1" t="s">
        <v>140</v>
      </c>
      <c r="C9" s="1" t="s">
        <v>141</v>
      </c>
      <c r="D9" s="1" t="s">
        <v>129</v>
      </c>
      <c r="E9" s="1" t="s">
        <v>142</v>
      </c>
      <c r="F9" s="1" t="s">
        <v>140</v>
      </c>
      <c r="G9" s="1" t="s">
        <v>105</v>
      </c>
      <c r="H9" s="1" t="s">
        <v>106</v>
      </c>
      <c r="I9" s="1" t="s">
        <v>143</v>
      </c>
      <c r="J9" s="1" t="s">
        <v>108</v>
      </c>
      <c r="K9" s="1" t="s">
        <v>143</v>
      </c>
      <c r="L9" s="1" t="s">
        <v>143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144</v>
      </c>
      <c r="S9" s="1" t="s">
        <v>114</v>
      </c>
      <c r="T9" s="1" t="s">
        <v>115</v>
      </c>
      <c r="U9" s="1" t="s">
        <v>116</v>
      </c>
      <c r="V9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2022-10-31T01:15:14Z</dcterms:created>
  <dcterms:modified xsi:type="dcterms:W3CDTF">2022-10-31T01:25:09Z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D0D902EA787C4B0BAAF42F23C1997C7C</vt:lpwstr>
  </property>
  <property fmtid="{D5CDD505-2E9C-101B-9397-08002B2CF9AE}" pid="3" name="KSOProductBuildVer">
    <vt:lpwstr>2052-11.1.0.12598</vt:lpwstr>
  </property>
</Properties>
</file>