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</definedName>
  </definedNames>
  <calcPr calcId="144525"/>
</workbook>
</file>

<file path=xl/sharedStrings.xml><?xml version="1.0" encoding="utf-8"?>
<sst xmlns="http://schemas.openxmlformats.org/spreadsheetml/2006/main" count="167" uniqueCount="100">
  <si>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</si>
  <si>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</si>
  <si>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</si>
  <si>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</si>
  <si>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</si>
  <si>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</si>
  <si>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</si>
  <si>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</si>
  <si>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</si>
  <si>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</si>
  <si>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</si>
  <si>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</si>
  <si>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</si>
  <si>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</si>
  <si>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</si>
  <si>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</si>
  <si>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</si>
  <si>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</si>
  <si>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</si>
  <si>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</si>
  <si>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</si>
  <si>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</si>
  <si>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</si>
  <si>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</si>
  <si>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</si>
  <si>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999221479617612	</t>
  </si>
  <si>
    <t>Ctrip</t>
  </si>
  <si>
    <t>正常</t>
  </si>
  <si>
    <t>[五华]五华热矿泥温泉度假村(99113525)</t>
  </si>
  <si>
    <t>标准大床房&lt;超值特惠&gt;&lt;双人入住&gt;&lt;日历房套餐高价值&gt;&lt;双早&gt;&lt;新酒店礼盒&gt;</t>
  </si>
  <si>
    <t>CNY</t>
  </si>
  <si>
    <t>张健棠</t>
  </si>
  <si>
    <t>CA363221103CNY</t>
  </si>
  <si>
    <t>未提现</t>
  </si>
  <si>
    <t>携程开票</t>
  </si>
  <si>
    <t xml:space="preserve">2746070	</t>
  </si>
  <si>
    <t xml:space="preserve">	</t>
  </si>
  <si>
    <t xml:space="preserve">999221482320455	</t>
  </si>
  <si>
    <t>[广州]凯里亚德酒店(广州白云国际机场人和地铁站店)(67322849)</t>
  </si>
  <si>
    <t>轻享双床房&lt;双人入住&gt;&lt;内宾&gt;&lt;预付&gt;&lt;双早&gt;</t>
  </si>
  <si>
    <t>李江文</t>
  </si>
  <si>
    <t xml:space="preserve">2746652	</t>
  </si>
  <si>
    <t xml:space="preserve">104807619590	</t>
  </si>
  <si>
    <t xml:space="preserve">999221483082214	</t>
  </si>
  <si>
    <t>[沈阳]沈阳盛捷和平服务公寓(67322014)</t>
  </si>
  <si>
    <t>一房豪华套房&lt;双人入住&gt;&lt;内宾&gt;&lt;预付&gt;&lt;无早&gt;</t>
  </si>
  <si>
    <t>刘彤</t>
  </si>
  <si>
    <t xml:space="preserve">2746805	</t>
  </si>
  <si>
    <t xml:space="preserve">51220SE004897	</t>
  </si>
  <si>
    <t>取消</t>
  </si>
  <si>
    <t>，</t>
  </si>
  <si>
    <t>A221103091422481</t>
  </si>
  <si>
    <t>A221103091553481</t>
  </si>
  <si>
    <t>CNY / HKD 当前参考汇率: 1.070554749</t>
  </si>
  <si>
    <t>总计：831.06 CNY/
889.7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</si>
  <si>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</si>
  <si>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</si>
  <si>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</si>
  <si>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</si>
  <si>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</si>
  <si>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</si>
  <si>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</si>
  <si>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</si>
  <si>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</si>
  <si>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</si>
  <si>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</si>
  <si>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</si>
  <si>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</si>
  <si>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</si>
  <si>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</si>
  <si>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</si>
  <si>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</si>
  <si>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</si>
  <si>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</si>
  <si>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2022-10-18</t>
  </si>
  <si>
    <t>2746805</t>
  </si>
  <si>
    <t>沈阳盛捷和平服务公寓</t>
  </si>
  <si>
    <t>2022-10-19</t>
  </si>
  <si>
    <t>退房日周结</t>
  </si>
  <si>
    <t>333.30</t>
  </si>
  <si>
    <t>RMB</t>
  </si>
  <si>
    <t>0</t>
  </si>
  <si>
    <t>0.00</t>
  </si>
  <si>
    <t>携程国内直连(DD)</t>
  </si>
  <si>
    <t>01.011249</t>
  </si>
  <si>
    <t>2022-10-18 18:56:15</t>
  </si>
  <si>
    <t>否</t>
  </si>
  <si>
    <t>汇智国际旅游发展有限公司</t>
  </si>
  <si>
    <t>直连</t>
  </si>
  <si>
    <t>中国</t>
  </si>
  <si>
    <t>2746652</t>
  </si>
  <si>
    <t>凯里亚德酒店(广州白云国际机场人和地铁站店)</t>
  </si>
  <si>
    <t>325.22</t>
  </si>
  <si>
    <t>-325</t>
  </si>
  <si>
    <t>2022-10-18 17:23:46</t>
  </si>
  <si>
    <t>2746070</t>
  </si>
  <si>
    <t>五华热矿泥温泉度假村</t>
  </si>
  <si>
    <t>497.76</t>
  </si>
  <si>
    <t>2022-10-18 11:30:44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</si>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</sst>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13</xdr:col>
      <xdr:colOff>371475</xdr:colOff>
      <xdr:row>50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9944100" cy="499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44852</v>
      </c>
      <c r="G2" s="6">
        <v>44853</v>
      </c>
      <c r="H2" s="4">
        <v>1</v>
      </c>
      <c r="I2" s="4">
        <v>1</v>
      </c>
      <c r="J2" s="4">
        <v>1</v>
      </c>
      <c r="K2" s="4" t="s">
        <v>30</v>
      </c>
      <c r="L2" s="4">
        <v>497.76</v>
      </c>
      <c r="M2" s="4">
        <v>497.76</v>
      </c>
      <c r="N2" s="4" t="s">
        <v>31</v>
      </c>
      <c r="O2" s="4" t="s">
        <v>32</v>
      </c>
      <c r="P2" s="4" t="s">
        <v>33</v>
      </c>
      <c r="Q2" s="4">
        <v>0</v>
      </c>
      <c r="R2" s="7">
        <v>44852</v>
      </c>
      <c r="S2" s="6">
        <v>44868</v>
      </c>
      <c r="T2" s="4" t="s">
        <v>34</v>
      </c>
      <c r="U2" s="4">
        <v>497.76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44852</v>
      </c>
      <c r="G3" s="6">
        <v>44853</v>
      </c>
      <c r="H3" s="4">
        <v>1</v>
      </c>
      <c r="I3" s="4">
        <v>1</v>
      </c>
      <c r="J3" s="4">
        <v>1</v>
      </c>
      <c r="K3" s="4" t="s">
        <v>30</v>
      </c>
      <c r="L3" s="4">
        <v>325.22</v>
      </c>
      <c r="M3" s="4">
        <v>325.22</v>
      </c>
      <c r="N3" s="4" t="s">
        <v>40</v>
      </c>
      <c r="O3" s="4" t="s">
        <v>32</v>
      </c>
      <c r="P3" s="4" t="s">
        <v>33</v>
      </c>
      <c r="Q3" s="4">
        <v>0</v>
      </c>
      <c r="R3" s="7">
        <v>44852</v>
      </c>
      <c r="S3" s="6">
        <v>44868</v>
      </c>
      <c r="T3" s="4" t="s">
        <v>34</v>
      </c>
      <c r="U3" s="4">
        <v>325.22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44852</v>
      </c>
      <c r="G4" s="6">
        <v>44853</v>
      </c>
      <c r="H4" s="4">
        <v>1</v>
      </c>
      <c r="I4" s="4">
        <v>1</v>
      </c>
      <c r="J4" s="4">
        <v>1</v>
      </c>
      <c r="K4" s="4" t="s">
        <v>30</v>
      </c>
      <c r="L4" s="4">
        <v>333.3</v>
      </c>
      <c r="M4" s="4">
        <v>333.3</v>
      </c>
      <c r="N4" s="4" t="s">
        <v>46</v>
      </c>
      <c r="O4" s="4" t="s">
        <v>32</v>
      </c>
      <c r="P4" s="4" t="s">
        <v>33</v>
      </c>
      <c r="Q4" s="4">
        <v>0</v>
      </c>
      <c r="R4" s="7">
        <v>44852</v>
      </c>
      <c r="S4" s="6">
        <v>44868</v>
      </c>
      <c r="T4" s="4" t="s">
        <v>34</v>
      </c>
      <c r="U4" s="4">
        <v>333.3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37</v>
      </c>
      <c r="B5" s="4" t="s">
        <v>26</v>
      </c>
      <c r="C5" s="4" t="s">
        <v>49</v>
      </c>
      <c r="D5" s="4" t="s">
        <v>38</v>
      </c>
      <c r="E5" s="4" t="s">
        <v>39</v>
      </c>
      <c r="F5" s="6">
        <v>44852</v>
      </c>
      <c r="G5" s="6">
        <v>44853</v>
      </c>
      <c r="H5" s="4">
        <v>1</v>
      </c>
      <c r="I5" s="4">
        <v>1</v>
      </c>
      <c r="J5" s="4">
        <v>1</v>
      </c>
      <c r="K5" s="4" t="s">
        <v>30</v>
      </c>
      <c r="L5" s="4">
        <v>-325.22</v>
      </c>
      <c r="M5" s="4">
        <v>-325.22</v>
      </c>
      <c r="N5" s="4" t="s">
        <v>40</v>
      </c>
      <c r="O5" s="4" t="s">
        <v>32</v>
      </c>
      <c r="P5" s="4" t="s">
        <v>33</v>
      </c>
      <c r="Q5" s="4">
        <v>0</v>
      </c>
      <c r="R5" s="7">
        <v>44852</v>
      </c>
      <c r="S5" s="6">
        <v>44868</v>
      </c>
      <c r="T5" s="4" t="s">
        <v>34</v>
      </c>
      <c r="U5" s="4">
        <v>-325.22</v>
      </c>
      <c r="V5" s="4">
        <v>0</v>
      </c>
      <c r="W5" s="4">
        <v>0</v>
      </c>
      <c r="X5" s="4" t="s">
        <v>41</v>
      </c>
      <c r="Y5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A10" sqref="A10:E13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spans="1:9">
      <c r="A2" s="5">
        <v>999221479617612</v>
      </c>
      <c r="B2" s="6">
        <v>44852</v>
      </c>
      <c r="C2" s="6">
        <v>44853</v>
      </c>
      <c r="D2" s="4">
        <v>497.76</v>
      </c>
      <c r="E2" s="4" t="str">
        <f>VLOOKUP(A2,HOP!A:L,12,0)</f>
        <v>497.76</v>
      </c>
      <c r="F2" s="4" t="str">
        <f>VLOOKUP(A2,HOP!A:C,3,0)</f>
        <v>2746070</v>
      </c>
      <c r="G2" s="4">
        <f>D2-E2</f>
        <v>0</v>
      </c>
      <c r="H2" s="4" t="str">
        <f>$H$1&amp;F2</f>
        <v>，2746070</v>
      </c>
      <c r="I2" s="4" t="str">
        <f>VLOOKUP(A2,HOP!A:U,21,0)</f>
        <v>直采</v>
      </c>
    </row>
    <row r="3" s="4" customFormat="1" hidden="1" spans="1:9">
      <c r="A3" s="5">
        <v>999221482320455</v>
      </c>
      <c r="B3" s="6">
        <v>44852</v>
      </c>
      <c r="C3" s="6">
        <v>44853</v>
      </c>
      <c r="D3" s="4">
        <v>0</v>
      </c>
      <c r="E3" s="4" t="str">
        <f>VLOOKUP(A3,HOP!A:L,12,0)</f>
        <v>0.00</v>
      </c>
      <c r="F3" s="4" t="str">
        <f>VLOOKUP(A3,HOP!A:C,3,0)</f>
        <v>2746652</v>
      </c>
      <c r="G3" s="4">
        <f>D3-E3</f>
        <v>0</v>
      </c>
      <c r="H3" s="4" t="str">
        <f>$H$1&amp;F3</f>
        <v>，2746652</v>
      </c>
      <c r="I3" s="4" t="str">
        <f>VLOOKUP(A3,HOP!A:U,21,0)</f>
        <v>直连</v>
      </c>
    </row>
    <row r="4" s="4" customFormat="1" spans="1:9">
      <c r="A4" s="5">
        <v>999221483082214</v>
      </c>
      <c r="B4" s="6">
        <v>44852</v>
      </c>
      <c r="C4" s="6">
        <v>44853</v>
      </c>
      <c r="D4" s="4">
        <v>333.3</v>
      </c>
      <c r="E4" s="4" t="str">
        <f>VLOOKUP(A4,HOP!A:L,12,0)</f>
        <v>333.30</v>
      </c>
      <c r="F4" s="4" t="str">
        <f>VLOOKUP(A4,HOP!A:C,3,0)</f>
        <v>2746805</v>
      </c>
      <c r="G4" s="4">
        <f>D4-E4</f>
        <v>0</v>
      </c>
      <c r="H4" s="4" t="str">
        <f>$H$1&amp;F4</f>
        <v>，2746805</v>
      </c>
      <c r="I4" s="4" t="str">
        <f>VLOOKUP(A4,HOP!A:U,21,0)</f>
        <v>直连</v>
      </c>
    </row>
    <row r="6" spans="4:4">
      <c r="D6" s="4">
        <f>SUM(D2:D5)</f>
        <v>831.06</v>
      </c>
    </row>
    <row r="10" spans="1:5">
      <c r="A10" s="4" t="s">
        <v>51</v>
      </c>
      <c r="D10" s="4">
        <v>497.76</v>
      </c>
      <c r="E10" s="4">
        <v>532.88</v>
      </c>
    </row>
    <row r="11" spans="1:5">
      <c r="A11" s="4" t="s">
        <v>52</v>
      </c>
      <c r="D11" s="4">
        <v>333.3</v>
      </c>
      <c r="E11" s="4">
        <v>356.82</v>
      </c>
    </row>
    <row r="12" spans="1:5">
      <c r="A12" s="4" t="s">
        <v>53</v>
      </c>
      <c r="D12" s="4">
        <f>SUBTOTAL(9,D10:D11)</f>
        <v>831.06</v>
      </c>
      <c r="E12" s="4">
        <f>SUBTOTAL(9,E10:E11)</f>
        <v>889.7</v>
      </c>
    </row>
    <row r="13" spans="1:1">
      <c r="A13" s="4" t="s">
        <v>54</v>
      </c>
    </row>
  </sheetData>
  <autoFilter ref="A1:X4">
    <filterColumn colId="3">
      <filters>
        <filter val="333.3"/>
        <filter val="497.7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  <c r="V1" s="2" t="s">
        <v>73</v>
      </c>
    </row>
    <row r="2" s="1" customFormat="1" spans="1:22">
      <c r="A2" s="3">
        <v>999221483082214</v>
      </c>
      <c r="B2" s="1" t="s">
        <v>74</v>
      </c>
      <c r="C2" s="1" t="s">
        <v>75</v>
      </c>
      <c r="D2" s="1" t="s">
        <v>76</v>
      </c>
      <c r="E2" s="1" t="s">
        <v>46</v>
      </c>
      <c r="F2" s="1" t="s">
        <v>74</v>
      </c>
      <c r="G2" s="1" t="s">
        <v>77</v>
      </c>
      <c r="H2" s="1" t="s">
        <v>78</v>
      </c>
      <c r="I2" s="1" t="s">
        <v>79</v>
      </c>
      <c r="J2" s="1" t="s">
        <v>80</v>
      </c>
      <c r="K2" s="1" t="s">
        <v>79</v>
      </c>
      <c r="L2" s="1" t="s">
        <v>79</v>
      </c>
      <c r="M2" s="1" t="s">
        <v>81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 t="s">
        <v>88</v>
      </c>
      <c r="V2" s="1" t="s">
        <v>89</v>
      </c>
    </row>
    <row r="3" s="1" customFormat="1" spans="1:22">
      <c r="A3" s="3">
        <v>999221482320455</v>
      </c>
      <c r="B3" s="1" t="s">
        <v>74</v>
      </c>
      <c r="C3" s="1" t="s">
        <v>90</v>
      </c>
      <c r="D3" s="1" t="s">
        <v>91</v>
      </c>
      <c r="E3" s="1" t="s">
        <v>40</v>
      </c>
      <c r="F3" s="1" t="s">
        <v>74</v>
      </c>
      <c r="G3" s="1" t="s">
        <v>77</v>
      </c>
      <c r="H3" s="1" t="s">
        <v>78</v>
      </c>
      <c r="I3" s="1" t="s">
        <v>92</v>
      </c>
      <c r="J3" s="1" t="s">
        <v>80</v>
      </c>
      <c r="K3" s="1" t="s">
        <v>92</v>
      </c>
      <c r="L3" s="1" t="s">
        <v>82</v>
      </c>
      <c r="M3" s="1" t="s">
        <v>93</v>
      </c>
      <c r="N3" s="1" t="s">
        <v>93</v>
      </c>
      <c r="O3" s="1" t="s">
        <v>82</v>
      </c>
      <c r="P3" s="1" t="s">
        <v>83</v>
      </c>
      <c r="Q3" s="1" t="s">
        <v>84</v>
      </c>
      <c r="R3" s="1" t="s">
        <v>94</v>
      </c>
      <c r="S3" s="1" t="s">
        <v>86</v>
      </c>
      <c r="T3" s="1" t="s">
        <v>87</v>
      </c>
      <c r="U3" s="1" t="s">
        <v>88</v>
      </c>
      <c r="V3" s="1" t="s">
        <v>89</v>
      </c>
    </row>
    <row r="4" s="1" customFormat="1" spans="1:22">
      <c r="A4" s="3">
        <v>999221479617612</v>
      </c>
      <c r="B4" s="1" t="s">
        <v>74</v>
      </c>
      <c r="C4" s="1" t="s">
        <v>95</v>
      </c>
      <c r="D4" s="1" t="s">
        <v>96</v>
      </c>
      <c r="E4" s="1" t="s">
        <v>31</v>
      </c>
      <c r="F4" s="1" t="s">
        <v>74</v>
      </c>
      <c r="G4" s="1" t="s">
        <v>77</v>
      </c>
      <c r="H4" s="1" t="s">
        <v>78</v>
      </c>
      <c r="I4" s="1" t="s">
        <v>97</v>
      </c>
      <c r="J4" s="1" t="s">
        <v>80</v>
      </c>
      <c r="K4" s="1" t="s">
        <v>97</v>
      </c>
      <c r="L4" s="1" t="s">
        <v>97</v>
      </c>
      <c r="M4" s="1" t="s">
        <v>81</v>
      </c>
      <c r="N4" s="1" t="s">
        <v>81</v>
      </c>
      <c r="O4" s="1" t="s">
        <v>82</v>
      </c>
      <c r="P4" s="1" t="s">
        <v>83</v>
      </c>
      <c r="Q4" s="1" t="s">
        <v>84</v>
      </c>
      <c r="R4" s="1" t="s">
        <v>98</v>
      </c>
      <c r="S4" s="1" t="s">
        <v>86</v>
      </c>
      <c r="T4" s="1" t="s">
        <v>87</v>
      </c>
      <c r="U4" s="1" t="s">
        <v>99</v>
      </c>
      <c r="V4" s="1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2022-11-03T01:05:28Z</dcterms:created>
  <dcterms:modified xsi:type="dcterms:W3CDTF">2022-11-03T01:14:32Z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63FF293169C14072B027256CB51EAB15</vt:lpwstr>
  </property>
  <property fmtid="{D5CDD505-2E9C-101B-9397-08002B2CF9AE}" pid="3" name="KSOProductBuildVer">
    <vt:lpwstr>2052-11.1.0.12598</vt:lpwstr>
  </property>
</Properties>
</file>