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<sst xmlns="http://schemas.openxmlformats.org/spreadsheetml/2006/main" count="306" uniqueCount="137">
  <si>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</si>
  <si>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</si>
  <si>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</si>
  <si>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</si>
  <si>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</si>
  <si>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</si>
  <si>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</si>
  <si>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</si>
  <si>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</si>
  <si>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</si>
  <si>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</si>
  <si>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</si>
  <si>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</si>
  <si>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</si>
  <si>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</si>
  <si>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</si>
  <si>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</si>
  <si>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</si>
  <si>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</si>
  <si>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</si>
  <si>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</si>
  <si>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</si>
  <si>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</si>
  <si>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</si>
  <si>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</si>
  <si>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21435548089	</t>
  </si>
  <si>
    <t>Ctrip</t>
  </si>
  <si>
    <t>正常</t>
  </si>
  <si>
    <t>[台北]台北西门町意舍(Amba Taipei Ximending)(80941396)</t>
  </si>
  <si>
    <t>大床中房&lt;至多8间&gt;&lt;2人入住&gt;&lt;早餐&gt;</t>
  </si>
  <si>
    <t>CNY</t>
  </si>
  <si>
    <t>FAN/YALAN</t>
  </si>
  <si>
    <t>CA13744221104CNY</t>
  </si>
  <si>
    <t>未提现</t>
  </si>
  <si>
    <t>携程开票</t>
  </si>
  <si>
    <t xml:space="preserve">2736975	</t>
  </si>
  <si>
    <t xml:space="preserve">	</t>
  </si>
  <si>
    <t>取消</t>
  </si>
  <si>
    <t xml:space="preserve">21476133113	</t>
  </si>
  <si>
    <t>[台北]昌吉一号记忆旅店(Changji No.1 Memory Inn)(80942128)</t>
  </si>
  <si>
    <t>高级双人间&lt;至多8间&gt;&lt;2人入住&gt;</t>
  </si>
  <si>
    <t>HSU/TZU FANG,HSU/TZU FANG</t>
  </si>
  <si>
    <t xml:space="preserve">21481781798	</t>
  </si>
  <si>
    <t>[桐乡]乌镇民宿(94920398)</t>
  </si>
  <si>
    <t>民宿标间C&lt;至多8间&gt;&lt;90天内可预订&gt;&lt;2人入住&gt;&lt;早餐&gt;</t>
  </si>
  <si>
    <t>肖雨</t>
  </si>
  <si>
    <t xml:space="preserve">21486306418	</t>
  </si>
  <si>
    <t>[高雄]康桥商旅(高雄六合夜市中正馆)(Kindness Hotel Liuhe Night Market Jhong Jheng)(80941398)</t>
  </si>
  <si>
    <t>商务客房&lt;至多8间&gt;&lt;2人入住&gt;&lt;早餐&gt;</t>
  </si>
  <si>
    <t>LIN/MAOYUAN</t>
  </si>
  <si>
    <t xml:space="preserve">b	</t>
  </si>
  <si>
    <t xml:space="preserve">999221487052955	</t>
  </si>
  <si>
    <t>[北京]7天连锁酒店(北京西客站马连道店)(83900216)</t>
  </si>
  <si>
    <t>精选大床房&lt;至多8间&gt;&lt;2人入住&gt;</t>
  </si>
  <si>
    <t>王晓翠</t>
  </si>
  <si>
    <t xml:space="preserve">104808685944	</t>
  </si>
  <si>
    <t xml:space="preserve">999221488982623	</t>
  </si>
  <si>
    <t>[大新]尚客优精选酒店(大新汽车站店)(92484346)</t>
  </si>
  <si>
    <t>特惠大床房&lt;至多8间&gt;&lt;2人入住&gt;</t>
  </si>
  <si>
    <t>韦福明</t>
  </si>
  <si>
    <t xml:space="preserve">(THK)YD02827221019144101502;	</t>
  </si>
  <si>
    <t xml:space="preserve">999221491539162	</t>
  </si>
  <si>
    <t>[余姚]曼居酒店（余姚南雷南路店）(93872807)</t>
  </si>
  <si>
    <t>曼居大床房&lt;至多8间&gt;&lt;2人入住&gt;</t>
  </si>
  <si>
    <t>郑青红</t>
  </si>
  <si>
    <t xml:space="preserve">999221493065067	</t>
  </si>
  <si>
    <t>[漳州]漳州万达嘉华酒店(76480748)</t>
  </si>
  <si>
    <t>豪华双床房&lt;至多8间&gt;&lt;2人入住&gt;</t>
  </si>
  <si>
    <t>刘嘉进</t>
  </si>
  <si>
    <t xml:space="preserve">2749099	</t>
  </si>
  <si>
    <t xml:space="preserve">29025738	</t>
  </si>
  <si>
    <t xml:space="preserve">999221042444564	</t>
  </si>
  <si>
    <t>退单</t>
  </si>
  <si>
    <t>[九江]IU酒店(庐山火车站店)(80247698)</t>
  </si>
  <si>
    <t>小U·超级大床房&lt;至多8间&gt;&lt;2人入住&gt;</t>
  </si>
  <si>
    <t>刘珏婷</t>
  </si>
  <si>
    <t xml:space="preserve">104745960094	</t>
  </si>
  <si>
    <t>，</t>
  </si>
  <si>
    <t>999221042444564此单多收167元退回</t>
  </si>
  <si>
    <t>1133 CNY</t>
  </si>
  <si>
    <t>A221104092934481</t>
  </si>
  <si>
    <t>A2211040930133605</t>
  </si>
  <si>
    <t>总计：1133元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</si>
  <si>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</si>
  <si>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</si>
  <si>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</si>
  <si>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</si>
  <si>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</si>
  <si>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</si>
  <si>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</si>
  <si>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</si>
  <si>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</si>
  <si>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</si>
  <si>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</si>
  <si>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</si>
  <si>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</si>
  <si>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</si>
  <si>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</si>
  <si>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</si>
  <si>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</si>
  <si>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</si>
  <si>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</si>
  <si>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2022-10-19</t>
  </si>
  <si>
    <t>2749099</t>
  </si>
  <si>
    <t>漳州万达嘉华酒店</t>
  </si>
  <si>
    <t>2022-10-20</t>
  </si>
  <si>
    <t>退房日月结</t>
  </si>
  <si>
    <t>445.00</t>
  </si>
  <si>
    <t>RMB</t>
  </si>
  <si>
    <t>0</t>
  </si>
  <si>
    <t>0.00</t>
  </si>
  <si>
    <t>携程汇登国内直连</t>
  </si>
  <si>
    <t>01.011264</t>
  </si>
  <si>
    <t>2022-10-19 23:10:11</t>
  </si>
  <si>
    <t>否</t>
  </si>
  <si>
    <t>广州汇登信息科技有限公司</t>
  </si>
  <si>
    <t>直连</t>
  </si>
  <si>
    <t>中国</t>
  </si>
  <si>
    <t>2748195</t>
  </si>
  <si>
    <t>尚客优精选酒店(大新汽车站店)</t>
  </si>
  <si>
    <t>106.00</t>
  </si>
  <si>
    <t>2022-10-19 14:41:06</t>
  </si>
  <si>
    <t>2747740</t>
  </si>
  <si>
    <t>7天连锁酒店(北京西客站马连道店)</t>
  </si>
  <si>
    <t>168.00</t>
  </si>
  <si>
    <t>2022-10-19 10:32:37</t>
  </si>
  <si>
    <t>2747622</t>
  </si>
  <si>
    <t>康桥商旅(高雄六合夜市中正馆)</t>
  </si>
  <si>
    <t>LIN MAOYUAN</t>
  </si>
  <si>
    <t>354.00</t>
  </si>
  <si>
    <t>2022-10-19 08:38:33</t>
  </si>
  <si>
    <t>2022-10-17</t>
  </si>
  <si>
    <t>2745137</t>
  </si>
  <si>
    <t>昌吉一号记忆旅店</t>
  </si>
  <si>
    <t>HSU TZU FANG,HSU TZU FANG</t>
  </si>
  <si>
    <t>227.00</t>
  </si>
  <si>
    <t>2022-10-17 20:21:31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</si>
</sst>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44853</v>
      </c>
      <c r="G2" s="6">
        <v>44854</v>
      </c>
      <c r="H2" s="4">
        <v>1</v>
      </c>
      <c r="I2" s="4">
        <v>1</v>
      </c>
      <c r="J2" s="4">
        <v>1</v>
      </c>
      <c r="K2" s="4" t="s">
        <v>30</v>
      </c>
      <c r="L2" s="4">
        <v>427</v>
      </c>
      <c r="M2" s="4">
        <v>427</v>
      </c>
      <c r="N2" s="4" t="s">
        <v>31</v>
      </c>
      <c r="O2" s="4" t="s">
        <v>32</v>
      </c>
      <c r="P2" s="4" t="s">
        <v>33</v>
      </c>
      <c r="Q2" s="4">
        <v>0</v>
      </c>
      <c r="R2" s="7">
        <v>44846</v>
      </c>
      <c r="S2" s="6">
        <v>44869</v>
      </c>
      <c r="T2" s="4" t="s">
        <v>34</v>
      </c>
      <c r="U2" s="4">
        <v>427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44853</v>
      </c>
      <c r="G3" s="6">
        <v>44854</v>
      </c>
      <c r="H3" s="4">
        <v>1</v>
      </c>
      <c r="I3" s="4">
        <v>1</v>
      </c>
      <c r="J3" s="4">
        <v>1</v>
      </c>
      <c r="K3" s="4" t="s">
        <v>30</v>
      </c>
      <c r="L3" s="4">
        <v>-427</v>
      </c>
      <c r="M3" s="4">
        <v>-427</v>
      </c>
      <c r="N3" s="4" t="s">
        <v>31</v>
      </c>
      <c r="O3" s="4" t="s">
        <v>32</v>
      </c>
      <c r="P3" s="4" t="s">
        <v>33</v>
      </c>
      <c r="Q3" s="4">
        <v>0</v>
      </c>
      <c r="R3" s="7">
        <v>44846</v>
      </c>
      <c r="S3" s="6">
        <v>44869</v>
      </c>
      <c r="T3" s="4" t="s">
        <v>34</v>
      </c>
      <c r="U3" s="4">
        <v>-427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44853</v>
      </c>
      <c r="G4" s="6">
        <v>44854</v>
      </c>
      <c r="H4" s="4">
        <v>1</v>
      </c>
      <c r="I4" s="4">
        <v>1</v>
      </c>
      <c r="J4" s="4">
        <v>1</v>
      </c>
      <c r="K4" s="4" t="s">
        <v>30</v>
      </c>
      <c r="L4" s="4">
        <v>227</v>
      </c>
      <c r="M4" s="4">
        <v>227</v>
      </c>
      <c r="N4" s="4" t="s">
        <v>41</v>
      </c>
      <c r="O4" s="4" t="s">
        <v>32</v>
      </c>
      <c r="P4" s="4" t="s">
        <v>33</v>
      </c>
      <c r="Q4" s="4">
        <v>0</v>
      </c>
      <c r="R4" s="7">
        <v>44851</v>
      </c>
      <c r="S4" s="6">
        <v>44869</v>
      </c>
      <c r="T4" s="4" t="s">
        <v>34</v>
      </c>
      <c r="U4" s="4">
        <v>227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44853</v>
      </c>
      <c r="G5" s="6">
        <v>44854</v>
      </c>
      <c r="H5" s="4">
        <v>1</v>
      </c>
      <c r="I5" s="4">
        <v>1</v>
      </c>
      <c r="J5" s="4">
        <v>1</v>
      </c>
      <c r="K5" s="4" t="s">
        <v>30</v>
      </c>
      <c r="L5" s="4">
        <v>446</v>
      </c>
      <c r="M5" s="4">
        <v>446</v>
      </c>
      <c r="N5" s="4" t="s">
        <v>45</v>
      </c>
      <c r="O5" s="4" t="s">
        <v>32</v>
      </c>
      <c r="P5" s="4" t="s">
        <v>33</v>
      </c>
      <c r="Q5" s="4">
        <v>0</v>
      </c>
      <c r="R5" s="7">
        <v>44852</v>
      </c>
      <c r="S5" s="6">
        <v>44869</v>
      </c>
      <c r="T5" s="4" t="s">
        <v>34</v>
      </c>
      <c r="U5" s="4">
        <v>446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44853</v>
      </c>
      <c r="G6" s="6">
        <v>44854</v>
      </c>
      <c r="H6" s="4">
        <v>1</v>
      </c>
      <c r="I6" s="4">
        <v>1</v>
      </c>
      <c r="J6" s="4">
        <v>1</v>
      </c>
      <c r="K6" s="4" t="s">
        <v>30</v>
      </c>
      <c r="L6" s="4">
        <v>354</v>
      </c>
      <c r="M6" s="4">
        <v>354</v>
      </c>
      <c r="N6" s="4" t="s">
        <v>49</v>
      </c>
      <c r="O6" s="4" t="s">
        <v>32</v>
      </c>
      <c r="P6" s="4" t="s">
        <v>33</v>
      </c>
      <c r="Q6" s="4">
        <v>0</v>
      </c>
      <c r="R6" s="7">
        <v>44853</v>
      </c>
      <c r="S6" s="6">
        <v>44869</v>
      </c>
      <c r="T6" s="4" t="s">
        <v>34</v>
      </c>
      <c r="U6" s="4">
        <v>354</v>
      </c>
      <c r="V6" s="4">
        <v>0</v>
      </c>
      <c r="W6" s="4">
        <v>0</v>
      </c>
      <c r="X6" s="4" t="s">
        <v>36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44853</v>
      </c>
      <c r="G7" s="6">
        <v>44854</v>
      </c>
      <c r="H7" s="4">
        <v>1</v>
      </c>
      <c r="I7" s="4">
        <v>1</v>
      </c>
      <c r="J7" s="4">
        <v>1</v>
      </c>
      <c r="K7" s="4" t="s">
        <v>30</v>
      </c>
      <c r="L7" s="4">
        <v>168</v>
      </c>
      <c r="M7" s="4">
        <v>168</v>
      </c>
      <c r="N7" s="4" t="s">
        <v>54</v>
      </c>
      <c r="O7" s="4" t="s">
        <v>32</v>
      </c>
      <c r="P7" s="4" t="s">
        <v>33</v>
      </c>
      <c r="Q7" s="4">
        <v>0</v>
      </c>
      <c r="R7" s="7">
        <v>44853</v>
      </c>
      <c r="S7" s="6">
        <v>44869</v>
      </c>
      <c r="T7" s="4" t="s">
        <v>34</v>
      </c>
      <c r="U7" s="4">
        <v>168</v>
      </c>
      <c r="V7" s="4">
        <v>0</v>
      </c>
      <c r="W7" s="4">
        <v>0</v>
      </c>
      <c r="X7" s="4" t="s">
        <v>36</v>
      </c>
      <c r="Y7" s="4" t="s">
        <v>55</v>
      </c>
    </row>
    <row r="8" s="4" customFormat="1" spans="1:25">
      <c r="A8" s="4" t="s">
        <v>42</v>
      </c>
      <c r="B8" s="4" t="s">
        <v>26</v>
      </c>
      <c r="C8" s="4" t="s">
        <v>37</v>
      </c>
      <c r="D8" s="4" t="s">
        <v>43</v>
      </c>
      <c r="E8" s="4" t="s">
        <v>44</v>
      </c>
      <c r="F8" s="6">
        <v>44853</v>
      </c>
      <c r="G8" s="6">
        <v>44854</v>
      </c>
      <c r="H8" s="4">
        <v>1</v>
      </c>
      <c r="I8" s="4">
        <v>1</v>
      </c>
      <c r="J8" s="4">
        <v>1</v>
      </c>
      <c r="K8" s="4" t="s">
        <v>30</v>
      </c>
      <c r="L8" s="4">
        <v>-446</v>
      </c>
      <c r="M8" s="4">
        <v>-446</v>
      </c>
      <c r="N8" s="4" t="s">
        <v>45</v>
      </c>
      <c r="O8" s="4" t="s">
        <v>32</v>
      </c>
      <c r="P8" s="4" t="s">
        <v>33</v>
      </c>
      <c r="Q8" s="4">
        <v>0</v>
      </c>
      <c r="R8" s="7">
        <v>44852</v>
      </c>
      <c r="S8" s="6">
        <v>44869</v>
      </c>
      <c r="T8" s="4" t="s">
        <v>34</v>
      </c>
      <c r="U8" s="4">
        <v>-446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44853</v>
      </c>
      <c r="G9" s="6">
        <v>44854</v>
      </c>
      <c r="H9" s="4">
        <v>1</v>
      </c>
      <c r="I9" s="4">
        <v>1</v>
      </c>
      <c r="J9" s="4">
        <v>1</v>
      </c>
      <c r="K9" s="4" t="s">
        <v>30</v>
      </c>
      <c r="L9" s="4">
        <v>106</v>
      </c>
      <c r="M9" s="4">
        <v>106</v>
      </c>
      <c r="N9" s="4" t="s">
        <v>59</v>
      </c>
      <c r="O9" s="4" t="s">
        <v>32</v>
      </c>
      <c r="P9" s="4" t="s">
        <v>33</v>
      </c>
      <c r="Q9" s="4">
        <v>0</v>
      </c>
      <c r="R9" s="7">
        <v>44853</v>
      </c>
      <c r="S9" s="6">
        <v>44869</v>
      </c>
      <c r="T9" s="4" t="s">
        <v>34</v>
      </c>
      <c r="U9" s="4">
        <v>106</v>
      </c>
      <c r="V9" s="4">
        <v>0</v>
      </c>
      <c r="W9" s="4">
        <v>0</v>
      </c>
      <c r="X9" s="4" t="s">
        <v>36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44853</v>
      </c>
      <c r="G10" s="6">
        <v>44854</v>
      </c>
      <c r="H10" s="4">
        <v>1</v>
      </c>
      <c r="I10" s="4">
        <v>1</v>
      </c>
      <c r="J10" s="4">
        <v>1</v>
      </c>
      <c r="K10" s="4" t="s">
        <v>30</v>
      </c>
      <c r="L10" s="4">
        <v>328</v>
      </c>
      <c r="M10" s="4">
        <v>328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44853</v>
      </c>
      <c r="S10" s="6">
        <v>44869</v>
      </c>
      <c r="T10" s="4" t="s">
        <v>34</v>
      </c>
      <c r="U10" s="4">
        <v>328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61</v>
      </c>
      <c r="B11" s="4" t="s">
        <v>26</v>
      </c>
      <c r="C11" s="4" t="s">
        <v>37</v>
      </c>
      <c r="D11" s="4" t="s">
        <v>62</v>
      </c>
      <c r="E11" s="4" t="s">
        <v>63</v>
      </c>
      <c r="F11" s="6">
        <v>44853</v>
      </c>
      <c r="G11" s="6">
        <v>44854</v>
      </c>
      <c r="H11" s="4">
        <v>1</v>
      </c>
      <c r="I11" s="4">
        <v>1</v>
      </c>
      <c r="J11" s="4">
        <v>1</v>
      </c>
      <c r="K11" s="4" t="s">
        <v>30</v>
      </c>
      <c r="L11" s="4">
        <v>-328</v>
      </c>
      <c r="M11" s="4">
        <v>-328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44853</v>
      </c>
      <c r="S11" s="6">
        <v>44869</v>
      </c>
      <c r="T11" s="4" t="s">
        <v>34</v>
      </c>
      <c r="U11" s="4">
        <v>-328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67</v>
      </c>
      <c r="F12" s="6">
        <v>44853</v>
      </c>
      <c r="G12" s="6">
        <v>44854</v>
      </c>
      <c r="H12" s="4">
        <v>1</v>
      </c>
      <c r="I12" s="4">
        <v>1</v>
      </c>
      <c r="J12" s="4">
        <v>1</v>
      </c>
      <c r="K12" s="4" t="s">
        <v>30</v>
      </c>
      <c r="L12" s="4">
        <v>445</v>
      </c>
      <c r="M12" s="4">
        <v>445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44853</v>
      </c>
      <c r="S12" s="6">
        <v>44869</v>
      </c>
      <c r="T12" s="4" t="s">
        <v>34</v>
      </c>
      <c r="U12" s="4">
        <v>445</v>
      </c>
      <c r="V12" s="4">
        <v>0</v>
      </c>
      <c r="W12" s="4">
        <v>0</v>
      </c>
      <c r="X12" s="4" t="s">
        <v>69</v>
      </c>
      <c r="Y12" s="4" t="s">
        <v>70</v>
      </c>
    </row>
    <row r="13" s="4" customFormat="1" spans="1:25">
      <c r="A13" s="4" t="s">
        <v>71</v>
      </c>
      <c r="B13" s="4" t="s">
        <v>26</v>
      </c>
      <c r="C13" s="4" t="s">
        <v>72</v>
      </c>
      <c r="D13" s="4" t="s">
        <v>73</v>
      </c>
      <c r="E13" s="4" t="s">
        <v>74</v>
      </c>
      <c r="F13" s="6">
        <v>44832</v>
      </c>
      <c r="G13" s="6">
        <v>44833</v>
      </c>
      <c r="H13" s="4">
        <v>1</v>
      </c>
      <c r="I13" s="4">
        <v>1</v>
      </c>
      <c r="J13" s="4">
        <v>1</v>
      </c>
      <c r="K13" s="4" t="s">
        <v>30</v>
      </c>
      <c r="L13" s="4">
        <v>-167</v>
      </c>
      <c r="M13" s="4">
        <v>-167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44822</v>
      </c>
      <c r="S13" s="6">
        <v>44869</v>
      </c>
      <c r="T13" s="4" t="s">
        <v>34</v>
      </c>
      <c r="U13" s="4">
        <v>-167</v>
      </c>
      <c r="V13" s="4">
        <v>0</v>
      </c>
      <c r="W13" s="4">
        <v>0</v>
      </c>
      <c r="X13" s="4" t="s">
        <v>36</v>
      </c>
      <c r="Y13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7" sqref="A17:C19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ht="12" hidden="1" customHeight="1" spans="1:9">
      <c r="A2" s="5">
        <v>21435548089</v>
      </c>
      <c r="B2" s="6">
        <v>44853</v>
      </c>
      <c r="C2" s="6">
        <v>44854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21476133113</v>
      </c>
      <c r="B3" s="6">
        <v>44853</v>
      </c>
      <c r="C3" s="6">
        <v>44854</v>
      </c>
      <c r="D3" s="4">
        <v>227</v>
      </c>
      <c r="E3" s="4" t="str">
        <f>VLOOKUP(A3,HOP!A:L,12,0)</f>
        <v>227.00</v>
      </c>
      <c r="F3" s="4" t="str">
        <f>VLOOKUP(A3,HOP!A:C,3,0)</f>
        <v>2745137</v>
      </c>
      <c r="G3" s="4">
        <f t="shared" ref="G3:G10" si="0">D3-E3</f>
        <v>0</v>
      </c>
      <c r="H3" s="4" t="str">
        <f t="shared" ref="H3:H10" si="1">$H$1&amp;F3</f>
        <v>，2745137</v>
      </c>
      <c r="I3" s="4" t="str">
        <f>VLOOKUP(A3,HOP!A:U,21,0)</f>
        <v>直连</v>
      </c>
    </row>
    <row r="4" s="4" customFormat="1" hidden="1" spans="1:9">
      <c r="A4" s="5">
        <v>21481781798</v>
      </c>
      <c r="B4" s="6">
        <v>44853</v>
      </c>
      <c r="C4" s="6">
        <v>44854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21486306418</v>
      </c>
      <c r="B5" s="6">
        <v>44853</v>
      </c>
      <c r="C5" s="6">
        <v>44854</v>
      </c>
      <c r="D5" s="4">
        <v>354</v>
      </c>
      <c r="E5" s="4" t="str">
        <f>VLOOKUP(A5,HOP!A:L,12,0)</f>
        <v>354.00</v>
      </c>
      <c r="F5" s="4" t="str">
        <f>VLOOKUP(A5,HOP!A:C,3,0)</f>
        <v>2747622</v>
      </c>
      <c r="G5" s="4">
        <f t="shared" si="0"/>
        <v>0</v>
      </c>
      <c r="H5" s="4" t="str">
        <f t="shared" si="1"/>
        <v>，2747622</v>
      </c>
      <c r="I5" s="4" t="str">
        <f>VLOOKUP(A5,HOP!A:U,21,0)</f>
        <v>直连</v>
      </c>
    </row>
    <row r="6" s="4" customFormat="1" spans="1:9">
      <c r="A6" s="5">
        <v>999221487052955</v>
      </c>
      <c r="B6" s="6">
        <v>44853</v>
      </c>
      <c r="C6" s="6">
        <v>44854</v>
      </c>
      <c r="D6" s="4">
        <v>168</v>
      </c>
      <c r="E6" s="4" t="str">
        <f>VLOOKUP(A6,HOP!A:L,12,0)</f>
        <v>168.00</v>
      </c>
      <c r="F6" s="4" t="str">
        <f>VLOOKUP(A6,HOP!A:C,3,0)</f>
        <v>2747740</v>
      </c>
      <c r="G6" s="4">
        <f t="shared" si="0"/>
        <v>0</v>
      </c>
      <c r="H6" s="4" t="str">
        <f t="shared" si="1"/>
        <v>，2747740</v>
      </c>
      <c r="I6" s="4" t="str">
        <f>VLOOKUP(A6,HOP!A:U,21,0)</f>
        <v>直连</v>
      </c>
    </row>
    <row r="7" s="4" customFormat="1" spans="1:9">
      <c r="A7" s="5">
        <v>999221488982623</v>
      </c>
      <c r="B7" s="6">
        <v>44853</v>
      </c>
      <c r="C7" s="6">
        <v>44854</v>
      </c>
      <c r="D7" s="4">
        <v>106</v>
      </c>
      <c r="E7" s="4" t="str">
        <f>VLOOKUP(A7,HOP!A:L,12,0)</f>
        <v>106.00</v>
      </c>
      <c r="F7" s="4" t="str">
        <f>VLOOKUP(A7,HOP!A:C,3,0)</f>
        <v>2748195</v>
      </c>
      <c r="G7" s="4">
        <f t="shared" si="0"/>
        <v>0</v>
      </c>
      <c r="H7" s="4" t="str">
        <f t="shared" si="1"/>
        <v>，2748195</v>
      </c>
      <c r="I7" s="4" t="str">
        <f>VLOOKUP(A7,HOP!A:U,21,0)</f>
        <v>直连</v>
      </c>
    </row>
    <row r="8" s="4" customFormat="1" hidden="1" spans="1:9">
      <c r="A8" s="5">
        <v>999221491539162</v>
      </c>
      <c r="B8" s="6">
        <v>44853</v>
      </c>
      <c r="C8" s="6">
        <v>44854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999221493065067</v>
      </c>
      <c r="B9" s="6">
        <v>44853</v>
      </c>
      <c r="C9" s="6">
        <v>44854</v>
      </c>
      <c r="D9" s="4">
        <v>445</v>
      </c>
      <c r="E9" s="4" t="str">
        <f>VLOOKUP(A9,HOP!A:L,12,0)</f>
        <v>445.00</v>
      </c>
      <c r="F9" s="4" t="str">
        <f>VLOOKUP(A9,HOP!A:C,3,0)</f>
        <v>2749099</v>
      </c>
      <c r="G9" s="4">
        <f t="shared" si="0"/>
        <v>0</v>
      </c>
      <c r="H9" s="4" t="str">
        <f t="shared" si="1"/>
        <v>，2749099</v>
      </c>
      <c r="I9" s="4" t="str">
        <f>VLOOKUP(A9,HOP!A:U,21,0)</f>
        <v>直连</v>
      </c>
    </row>
    <row r="10" s="4" customFormat="1" spans="1:10">
      <c r="A10" s="5">
        <v>999221042444564</v>
      </c>
      <c r="B10" s="6">
        <v>44832</v>
      </c>
      <c r="C10" s="6">
        <v>44833</v>
      </c>
      <c r="D10" s="4">
        <v>-167</v>
      </c>
      <c r="E10" s="4" t="e">
        <f>VLOOKUP(A10,HOP!A:L,12,0)</f>
        <v>#N/A</v>
      </c>
      <c r="F10" s="4">
        <v>2697148</v>
      </c>
      <c r="G10" s="4" t="e">
        <f t="shared" si="0"/>
        <v>#N/A</v>
      </c>
      <c r="H10" s="4" t="str">
        <f t="shared" si="1"/>
        <v>，2697148</v>
      </c>
      <c r="I10" s="4" t="e">
        <f>VLOOKUP(A10,HOP!A:U,21,0)</f>
        <v>#N/A</v>
      </c>
      <c r="J10" s="4" t="s">
        <v>78</v>
      </c>
    </row>
    <row r="12" spans="4:4">
      <c r="D12" s="4">
        <f>SUM(D2:D11)</f>
        <v>1133</v>
      </c>
    </row>
    <row r="13" spans="4:4">
      <c r="D13" s="4" t="s">
        <v>79</v>
      </c>
    </row>
    <row r="17" spans="1:3">
      <c r="A17" s="4" t="s">
        <v>80</v>
      </c>
      <c r="C17" s="4">
        <v>1300</v>
      </c>
    </row>
    <row r="18" spans="1:3">
      <c r="A18" s="4" t="s">
        <v>81</v>
      </c>
      <c r="C18" s="4">
        <v>-167</v>
      </c>
    </row>
    <row r="19" spans="1:3">
      <c r="A19" s="4" t="s">
        <v>82</v>
      </c>
      <c r="C19" s="4">
        <f>SUBTOTAL(9,C17:C18)</f>
        <v>1133</v>
      </c>
    </row>
  </sheetData>
  <autoFilter ref="A1:XFD13">
    <filterColumn colId="3">
      <filters blank="1">
        <filter val="1133"/>
        <filter val="354"/>
        <filter val="445"/>
        <filter val="106"/>
        <filter val="227"/>
        <filter val="-167"/>
        <filter val="168"/>
        <filter val="1133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3">
        <v>999221493065067</v>
      </c>
      <c r="B2" s="1" t="s">
        <v>102</v>
      </c>
      <c r="C2" s="1" t="s">
        <v>103</v>
      </c>
      <c r="D2" s="1" t="s">
        <v>104</v>
      </c>
      <c r="E2" s="1" t="s">
        <v>68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3">
        <v>999221488982623</v>
      </c>
      <c r="B3" s="1" t="s">
        <v>102</v>
      </c>
      <c r="C3" s="1" t="s">
        <v>118</v>
      </c>
      <c r="D3" s="1" t="s">
        <v>119</v>
      </c>
      <c r="E3" s="1" t="s">
        <v>59</v>
      </c>
      <c r="F3" s="1" t="s">
        <v>102</v>
      </c>
      <c r="G3" s="1" t="s">
        <v>105</v>
      </c>
      <c r="H3" s="1" t="s">
        <v>106</v>
      </c>
      <c r="I3" s="1" t="s">
        <v>120</v>
      </c>
      <c r="J3" s="1" t="s">
        <v>108</v>
      </c>
      <c r="K3" s="1" t="s">
        <v>120</v>
      </c>
      <c r="L3" s="1" t="s">
        <v>120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121</v>
      </c>
      <c r="S3" s="1" t="s">
        <v>114</v>
      </c>
      <c r="T3" s="1" t="s">
        <v>115</v>
      </c>
      <c r="U3" s="1" t="s">
        <v>116</v>
      </c>
      <c r="V3" s="1" t="s">
        <v>117</v>
      </c>
    </row>
    <row r="4" s="1" customFormat="1" spans="1:22">
      <c r="A4" s="3">
        <v>999221487052955</v>
      </c>
      <c r="B4" s="1" t="s">
        <v>102</v>
      </c>
      <c r="C4" s="1" t="s">
        <v>122</v>
      </c>
      <c r="D4" s="1" t="s">
        <v>123</v>
      </c>
      <c r="E4" s="1" t="s">
        <v>54</v>
      </c>
      <c r="F4" s="1" t="s">
        <v>102</v>
      </c>
      <c r="G4" s="1" t="s">
        <v>105</v>
      </c>
      <c r="H4" s="1" t="s">
        <v>106</v>
      </c>
      <c r="I4" s="1" t="s">
        <v>124</v>
      </c>
      <c r="J4" s="1" t="s">
        <v>108</v>
      </c>
      <c r="K4" s="1" t="s">
        <v>124</v>
      </c>
      <c r="L4" s="1" t="s">
        <v>124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125</v>
      </c>
      <c r="S4" s="1" t="s">
        <v>114</v>
      </c>
      <c r="T4" s="1" t="s">
        <v>115</v>
      </c>
      <c r="U4" s="1" t="s">
        <v>116</v>
      </c>
      <c r="V4" s="1" t="s">
        <v>117</v>
      </c>
    </row>
    <row r="5" s="1" customFormat="1" spans="1:22">
      <c r="A5" s="3">
        <v>21486306418</v>
      </c>
      <c r="B5" s="1" t="s">
        <v>102</v>
      </c>
      <c r="C5" s="1" t="s">
        <v>126</v>
      </c>
      <c r="D5" s="1" t="s">
        <v>127</v>
      </c>
      <c r="E5" s="1" t="s">
        <v>128</v>
      </c>
      <c r="F5" s="1" t="s">
        <v>102</v>
      </c>
      <c r="G5" s="1" t="s">
        <v>105</v>
      </c>
      <c r="H5" s="1" t="s">
        <v>106</v>
      </c>
      <c r="I5" s="1" t="s">
        <v>129</v>
      </c>
      <c r="J5" s="1" t="s">
        <v>108</v>
      </c>
      <c r="K5" s="1" t="s">
        <v>129</v>
      </c>
      <c r="L5" s="1" t="s">
        <v>129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130</v>
      </c>
      <c r="S5" s="1" t="s">
        <v>114</v>
      </c>
      <c r="T5" s="1" t="s">
        <v>115</v>
      </c>
      <c r="U5" s="1" t="s">
        <v>116</v>
      </c>
      <c r="V5" s="1" t="s">
        <v>117</v>
      </c>
    </row>
    <row r="6" s="1" customFormat="1" spans="1:22">
      <c r="A6" s="3">
        <v>21476133113</v>
      </c>
      <c r="B6" s="1" t="s">
        <v>131</v>
      </c>
      <c r="C6" s="1" t="s">
        <v>132</v>
      </c>
      <c r="D6" s="1" t="s">
        <v>133</v>
      </c>
      <c r="E6" s="1" t="s">
        <v>134</v>
      </c>
      <c r="F6" s="1" t="s">
        <v>102</v>
      </c>
      <c r="G6" s="1" t="s">
        <v>105</v>
      </c>
      <c r="H6" s="1" t="s">
        <v>106</v>
      </c>
      <c r="I6" s="1" t="s">
        <v>135</v>
      </c>
      <c r="J6" s="1" t="s">
        <v>108</v>
      </c>
      <c r="K6" s="1" t="s">
        <v>135</v>
      </c>
      <c r="L6" s="1" t="s">
        <v>135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136</v>
      </c>
      <c r="S6" s="1" t="s">
        <v>114</v>
      </c>
      <c r="T6" s="1" t="s">
        <v>115</v>
      </c>
      <c r="U6" s="1" t="s">
        <v>116</v>
      </c>
      <c r="V6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2022-11-04T01:16:33Z</dcterms:created>
  <dcterms:modified xsi:type="dcterms:W3CDTF">2022-11-04T01:28:30Z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5AF12482637A484897C9E9DE01AE6352</vt:lpwstr>
  </property>
  <property fmtid="{D5CDD505-2E9C-101B-9397-08002B2CF9AE}" pid="3" name="KSOProductBuildVer">
    <vt:lpwstr>2052-11.1.0.12598</vt:lpwstr>
  </property>
</Properties>
</file>