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</definedName>
  </definedNames>
  <calcPr calcId="144525"/>
</workbook>
</file>

<file path=xl/sharedStrings.xml><?xml version="1.0" encoding="utf-8"?>
<sst xmlns="http://schemas.openxmlformats.org/spreadsheetml/2006/main" count="327" uniqueCount="154">
  <si>
    <t>去哪儿网酒店预付对账单</t>
  </si>
  <si>
    <t>供应商名称：</t>
  </si>
  <si>
    <t>港丰国际</t>
  </si>
  <si>
    <t>结算周期：</t>
  </si>
  <si>
    <t>2022-10-31至2022-11-06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</si>
  <si>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</si>
  <si>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</si>
  <si>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</si>
  <si>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</si>
  <si>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</si>
  <si>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</si>
  <si>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</si>
  <si>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</si>
  <si>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</si>
  <si>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</si>
  <si>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</si>
  <si>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</si>
  <si>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</si>
  <si>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</si>
  <si>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</si>
  <si>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¥3,819.00</t>
  </si>
  <si>
    <t>¥1,208.00</t>
  </si>
  <si>
    <t>¥225.00</t>
  </si>
  <si>
    <t>¥2,386.00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</si>
  <si>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</si>
  <si>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</si>
  <si>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</si>
  <si>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</si>
  <si>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</si>
  <si>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</si>
  <si>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</si>
  <si>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</si>
  <si>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</si>
  <si>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</si>
  <si>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</si>
  <si>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</si>
  <si>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</si>
  <si>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</si>
  <si>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</si>
  <si>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</si>
  <si>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</si>
  <si>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</si>
  <si>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</si>
  <si>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</si>
  <si>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</si>
  <si>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</si>
  <si>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</si>
  <si>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</si>
  <si>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</si>
  <si>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</si>
  <si>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</si>
  <si>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</si>
  <si>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</si>
  <si>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</si>
  <si>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</si>
  <si>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</si>
  <si>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</si>
  <si>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</si>
  <si>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</si>
  <si>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</si>
  <si>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</si>
  <si>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</si>
  <si>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</si>
  <si>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</si>
  <si>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</si>
  <si>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</si>
  <si>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</si>
  <si>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</si>
  <si>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</si>
  <si>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</si>
  <si>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703166315618</t>
  </si>
  <si>
    <t>2766840</t>
  </si>
  <si>
    <t>酒店预付</t>
  </si>
  <si>
    <t>否</t>
  </si>
  <si>
    <t>普通</t>
  </si>
  <si>
    <t>158560718</t>
  </si>
  <si>
    <t>曼谷铂尔曼皇权酒店 (SHA Plus+)</t>
  </si>
  <si>
    <t>1619975</t>
  </si>
  <si>
    <t>WU/LINGLING</t>
  </si>
  <si>
    <t>2022-10-30</t>
  </si>
  <si>
    <t>2022-10-31</t>
  </si>
  <si>
    <t>¥512.00</t>
  </si>
  <si>
    <t>¥51.00</t>
  </si>
  <si>
    <t>¥461.00</t>
  </si>
  <si>
    <t>Superior Room</t>
  </si>
  <si>
    <t>WEBSITE</t>
  </si>
  <si>
    <t>703172167344</t>
  </si>
  <si>
    <t>2777288</t>
  </si>
  <si>
    <t>158592443</t>
  </si>
  <si>
    <t>吉隆坡·觅酒店，傲途格精选</t>
  </si>
  <si>
    <t>YANG/SIHUI|YANG/SIHUI</t>
  </si>
  <si>
    <t>2022-11-05</t>
  </si>
  <si>
    <t>2022-11-06</t>
  </si>
  <si>
    <t>2022-11-05 11:44:25</t>
  </si>
  <si>
    <t>Deluxe King Bed Room</t>
  </si>
  <si>
    <t>703165392087</t>
  </si>
  <si>
    <t>2765559</t>
  </si>
  <si>
    <t>243972175</t>
  </si>
  <si>
    <t>X2 芭堤雅海洋宫</t>
  </si>
  <si>
    <t>CHEN/SIXUE</t>
  </si>
  <si>
    <t>2022-10-29</t>
  </si>
  <si>
    <t>¥2,099.00</t>
  </si>
  <si>
    <t>¥174.00</t>
  </si>
  <si>
    <t>¥1,925.00</t>
  </si>
  <si>
    <t>Two-Bedroom Pool Villa</t>
  </si>
  <si>
    <t>合计</t>
  </si>
  <si>
    <t/>
  </si>
  <si>
    <t>¥2,611.00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</si>
  <si>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</si>
  <si>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</si>
  <si>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</si>
  <si>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</si>
  <si>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</si>
  <si>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</si>
  <si>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</si>
  <si>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</si>
  <si>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</si>
  <si>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A221108112318481</t>
  </si>
  <si>
    <r>
      <t>总计：</t>
    </r>
    <r>
      <rPr>
        <sz val="10"/>
        <rFont val="Arial"/>
        <charset val="134"/>
      </rPr>
      <t>2386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</si>
  <si>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</si>
  <si>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</si>
  <si>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</si>
  <si>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</si>
  <si>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</si>
  <si>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</si>
  <si>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</si>
  <si>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</si>
  <si>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</si>
  <si>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</si>
  <si>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</si>
  <si>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</si>
  <si>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</si>
  <si>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</si>
  <si>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</si>
  <si>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</si>
  <si>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</si>
  <si>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</si>
  <si>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曼谷铂尔曼皇权酒店</t>
  </si>
  <si>
    <t>WU LINGLING</t>
  </si>
  <si>
    <t>退房日周结</t>
  </si>
  <si>
    <t>461.00</t>
  </si>
  <si>
    <t>RMB</t>
  </si>
  <si>
    <t>0</t>
  </si>
  <si>
    <t>0.00</t>
  </si>
  <si>
    <t>去哪儿直连（港丰）</t>
  </si>
  <si>
    <t>31</t>
  </si>
  <si>
    <t>2022-10-30 16:56:35</t>
  </si>
  <si>
    <t>汇智国际旅游发展有限公司</t>
  </si>
  <si>
    <t>直采</t>
  </si>
  <si>
    <t>泰国</t>
  </si>
  <si>
    <t>芭堤雅X2海洋宫公寓</t>
  </si>
  <si>
    <t>CHEN SIXUE</t>
  </si>
  <si>
    <t>1925.00</t>
  </si>
  <si>
    <t>2022-10-29 18:22:03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</si>
</sst>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2</v>
      </c>
      <c r="M3" s="7">
        <v>1</v>
      </c>
      <c r="N3" s="7" t="s">
        <v>91</v>
      </c>
      <c r="O3" s="7" t="s">
        <v>91</v>
      </c>
      <c r="P3" s="7" t="s">
        <v>92</v>
      </c>
      <c r="Q3" s="7"/>
      <c r="R3" s="11" t="s">
        <v>21</v>
      </c>
      <c r="S3" s="12" t="s">
        <v>21</v>
      </c>
      <c r="T3" s="7" t="s">
        <v>93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91</v>
      </c>
      <c r="P4" s="7" t="s">
        <v>92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customHeight="1" spans="1:32">
      <c r="A5" s="10" t="s">
        <v>105</v>
      </c>
      <c r="B5" s="10"/>
      <c r="C5" s="10" t="s">
        <v>106</v>
      </c>
      <c r="D5" s="10"/>
      <c r="E5" s="10"/>
      <c r="F5" s="10"/>
      <c r="G5" s="10" t="s">
        <v>106</v>
      </c>
      <c r="H5" s="10" t="s">
        <v>106</v>
      </c>
      <c r="I5" s="10" t="s">
        <v>106</v>
      </c>
      <c r="J5" s="10" t="s">
        <v>106</v>
      </c>
      <c r="K5" s="10" t="s">
        <v>106</v>
      </c>
      <c r="L5" s="10" t="s">
        <v>106</v>
      </c>
      <c r="M5" s="10" t="s">
        <v>106</v>
      </c>
      <c r="N5" s="10" t="s">
        <v>106</v>
      </c>
      <c r="O5" s="10" t="s">
        <v>106</v>
      </c>
      <c r="P5" s="10" t="s">
        <v>106</v>
      </c>
      <c r="Q5" s="10"/>
      <c r="R5" s="13" t="s">
        <v>20</v>
      </c>
      <c r="S5" s="13" t="s">
        <v>21</v>
      </c>
      <c r="T5" s="10" t="s">
        <v>106</v>
      </c>
      <c r="U5" s="13"/>
      <c r="V5" s="13" t="s">
        <v>107</v>
      </c>
      <c r="W5" s="13" t="s">
        <v>22</v>
      </c>
      <c r="X5" s="13"/>
      <c r="Y5" s="13"/>
      <c r="Z5" s="13"/>
      <c r="AA5" s="10"/>
      <c r="AB5" s="13"/>
      <c r="AC5" s="10"/>
      <c r="AD5" s="10" t="s">
        <v>106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108</v>
      </c>
      <c r="B1" s="4" t="s">
        <v>109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110</v>
      </c>
      <c r="H1" s="4" t="s">
        <v>111</v>
      </c>
      <c r="I1" s="4" t="s">
        <v>13</v>
      </c>
      <c r="J1" s="4" t="s">
        <v>17</v>
      </c>
      <c r="K1" s="4" t="s">
        <v>18</v>
      </c>
      <c r="L1" s="9" t="s">
        <v>112</v>
      </c>
      <c r="M1" s="4" t="s">
        <v>113</v>
      </c>
      <c r="N1" s="4" t="s">
        <v>114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H42" sqref="H42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461</v>
      </c>
      <c r="E2" t="str">
        <f>VLOOKUP(A2,HOP!A:L,12,0)</f>
        <v>461.00</v>
      </c>
      <c r="F2" t="str">
        <f>VLOOKUP(A2,HOP!A:C,3,0)</f>
        <v>2766840</v>
      </c>
      <c r="G2">
        <f>D2-E2</f>
        <v>0</v>
      </c>
      <c r="H2" t="str">
        <f>$H$1&amp;F2</f>
        <v>，2766840</v>
      </c>
      <c r="I2" t="str">
        <f>VLOOKUP(A2,HOP!A:U,21,0)</f>
        <v>直采</v>
      </c>
    </row>
    <row r="3" ht="14.25" hidden="1" customHeight="1" spans="1:9">
      <c r="A3" s="6" t="s">
        <v>86</v>
      </c>
      <c r="B3" s="7" t="s">
        <v>91</v>
      </c>
      <c r="C3" s="7" t="s">
        <v>92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4" ht="14.25" customHeight="1" spans="1:9">
      <c r="A4" s="6" t="s">
        <v>95</v>
      </c>
      <c r="B4" s="7" t="s">
        <v>91</v>
      </c>
      <c r="C4" s="7" t="s">
        <v>92</v>
      </c>
      <c r="D4" s="3">
        <v>1925</v>
      </c>
      <c r="E4" t="str">
        <f>VLOOKUP(A4,HOP!A:L,12,0)</f>
        <v>1925.00</v>
      </c>
      <c r="F4" t="str">
        <f>VLOOKUP(A4,HOP!A:C,3,0)</f>
        <v>2765559</v>
      </c>
      <c r="G4">
        <f>D4-E4</f>
        <v>0</v>
      </c>
      <c r="H4" t="str">
        <f>$H$1&amp;F4</f>
        <v>，2765559</v>
      </c>
      <c r="I4" t="str">
        <f>VLOOKUP(A4,HOP!A:U,21,0)</f>
        <v>直采</v>
      </c>
    </row>
    <row r="6" spans="4:4">
      <c r="D6" s="3">
        <f>SUM(D2:D5)</f>
        <v>2386</v>
      </c>
    </row>
    <row r="7" ht="14.25" spans="4:4">
      <c r="D7" s="8" t="s">
        <v>23</v>
      </c>
    </row>
    <row r="11" spans="1:1">
      <c r="A11" t="s">
        <v>117</v>
      </c>
    </row>
    <row r="12" spans="1:1">
      <c r="A12" s="5" t="s">
        <v>118</v>
      </c>
    </row>
  </sheetData>
  <autoFilter ref="A1:I4">
    <filterColumn colId="3">
      <filters>
        <filter val="461.00"/>
        <filter val="1,92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119</v>
      </c>
      <c r="B1" s="2" t="s">
        <v>120</v>
      </c>
      <c r="C1" s="2" t="s">
        <v>121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  <c r="U1" s="2" t="s">
        <v>135</v>
      </c>
      <c r="V1" s="2" t="s">
        <v>136</v>
      </c>
    </row>
    <row r="2" s="1" customFormat="1" spans="1:22">
      <c r="A2" s="1" t="s">
        <v>70</v>
      </c>
      <c r="B2" s="1" t="s">
        <v>79</v>
      </c>
      <c r="C2" s="1" t="s">
        <v>71</v>
      </c>
      <c r="D2" s="1" t="s">
        <v>137</v>
      </c>
      <c r="E2" s="1" t="s">
        <v>138</v>
      </c>
      <c r="F2" s="1" t="s">
        <v>79</v>
      </c>
      <c r="G2" s="1" t="s">
        <v>80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73</v>
      </c>
      <c r="T2" s="1" t="s">
        <v>147</v>
      </c>
      <c r="U2" s="1" t="s">
        <v>148</v>
      </c>
      <c r="V2" s="1" t="s">
        <v>149</v>
      </c>
    </row>
    <row r="3" s="1" customFormat="1" spans="1:22">
      <c r="A3" s="1" t="s">
        <v>95</v>
      </c>
      <c r="B3" s="1" t="s">
        <v>100</v>
      </c>
      <c r="C3" s="1" t="s">
        <v>96</v>
      </c>
      <c r="D3" s="1" t="s">
        <v>150</v>
      </c>
      <c r="E3" s="1" t="s">
        <v>151</v>
      </c>
      <c r="F3" s="1" t="s">
        <v>91</v>
      </c>
      <c r="G3" s="1" t="s">
        <v>92</v>
      </c>
      <c r="H3" s="1" t="s">
        <v>139</v>
      </c>
      <c r="I3" s="1" t="s">
        <v>152</v>
      </c>
      <c r="J3" s="1" t="s">
        <v>141</v>
      </c>
      <c r="K3" s="1" t="s">
        <v>152</v>
      </c>
      <c r="L3" s="1" t="s">
        <v>152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153</v>
      </c>
      <c r="S3" s="1" t="s">
        <v>73</v>
      </c>
      <c r="T3" s="1" t="s">
        <v>147</v>
      </c>
      <c r="U3" s="1" t="s">
        <v>148</v>
      </c>
      <c r="V3" s="1" t="s">
        <v>149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2022-11-08T03:20:59Z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A126402572534C55B8CCC33616D15FAE</vt:lpwstr>
  </property>
</Properties>
</file>