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<sst xmlns="http://schemas.openxmlformats.org/spreadsheetml/2006/main" count="214" uniqueCount="111">
  <si>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</si>
  <si>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</si>
  <si>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</si>
  <si>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</si>
  <si>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</si>
  <si>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</si>
  <si>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</si>
  <si>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</si>
  <si>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</si>
  <si>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</si>
  <si>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</si>
  <si>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</si>
  <si>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</si>
  <si>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</si>
  <si>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</si>
  <si>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</si>
  <si>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</si>
  <si>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</si>
  <si>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</si>
  <si>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</si>
  <si>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</si>
  <si>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</si>
  <si>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</si>
  <si>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</si>
  <si>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</si>
  <si>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21557011868	</t>
  </si>
  <si>
    <t>Ctrip</t>
  </si>
  <si>
    <t>正常</t>
  </si>
  <si>
    <t>[五华]五华热矿泥温泉度假村(99113525)</t>
  </si>
  <si>
    <t>标准双床&lt;特惠专享&gt;&lt;双人入住&gt;&lt;双早&gt;&lt;新酒店礼盒&gt;</t>
  </si>
  <si>
    <t>CNY</t>
  </si>
  <si>
    <t>林如心,陈展伦,杨海生</t>
  </si>
  <si>
    <t>CA363221109CNY</t>
  </si>
  <si>
    <t>未提现</t>
  </si>
  <si>
    <t>携程开票</t>
  </si>
  <si>
    <t xml:space="preserve">2755553	</t>
  </si>
  <si>
    <t xml:space="preserve">	</t>
  </si>
  <si>
    <t xml:space="preserve">999221562425202	</t>
  </si>
  <si>
    <t>[梅州]梅州麓湖山酒店(67856423)</t>
  </si>
  <si>
    <t>标准双床房&lt;双人入住&gt;&lt;升级特惠&gt;&lt;双早&gt;&lt;新高价值日历房套餐&gt;&lt;新酒店礼盒&gt;</t>
  </si>
  <si>
    <t>李生璟</t>
  </si>
  <si>
    <t xml:space="preserve">999221562427682	</t>
  </si>
  <si>
    <t>豪华大床房&lt;双人入住&gt;&lt;升级特惠&gt;&lt;双早&gt;&lt;新高价值日历房套餐&gt;&lt;新酒店礼盒&gt;</t>
  </si>
  <si>
    <t>陈文云</t>
  </si>
  <si>
    <t xml:space="preserve">1686166	</t>
  </si>
  <si>
    <t xml:space="preserve">21563586764	</t>
  </si>
  <si>
    <t>[梅州]梅州客都大酒店(100660732)</t>
  </si>
  <si>
    <t>商务大床房&lt;特惠专享&gt;&lt;双人入住&gt;&lt;双早&gt;</t>
  </si>
  <si>
    <t>陈正古</t>
  </si>
  <si>
    <t xml:space="preserve">2756791	</t>
  </si>
  <si>
    <t xml:space="preserve">Acknowledged	</t>
  </si>
  <si>
    <t xml:space="preserve">21563595338	</t>
  </si>
  <si>
    <t>陈彩云</t>
  </si>
  <si>
    <t xml:space="preserve">2756794	</t>
  </si>
  <si>
    <t xml:space="preserve">999221569818273	</t>
  </si>
  <si>
    <t>商务双床房&lt;特惠专享&gt;&lt;双人入住&gt;&lt;双早&gt;</t>
  </si>
  <si>
    <t>杜宁,李群池</t>
  </si>
  <si>
    <t xml:space="preserve">2757756	</t>
  </si>
  <si>
    <t xml:space="preserve">acknowledge	</t>
  </si>
  <si>
    <t>，</t>
  </si>
  <si>
    <t>202210240752150071</t>
  </si>
  <si>
    <t>202210240756440068</t>
  </si>
  <si>
    <t>A221109102708481</t>
  </si>
  <si>
    <t>房集：i221109102508 616元</t>
  </si>
  <si>
    <t>CNY / HKD 当前参考汇率: 1.083788747</t>
  </si>
  <si>
    <t>总计： 2529.52 CNY/
2741.47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</si>
  <si>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</si>
  <si>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</si>
  <si>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</si>
  <si>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</si>
  <si>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</si>
  <si>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</si>
  <si>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</si>
  <si>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</si>
  <si>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</si>
  <si>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</si>
  <si>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</si>
  <si>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</si>
  <si>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</si>
  <si>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</si>
  <si>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</si>
  <si>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</si>
  <si>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</si>
  <si>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</si>
  <si>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</si>
  <si>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2022-10-24</t>
  </si>
  <si>
    <t>2757756</t>
  </si>
  <si>
    <t>梅州客都大酒店</t>
  </si>
  <si>
    <t>2022-10-25</t>
  </si>
  <si>
    <t>退房日周结</t>
  </si>
  <si>
    <t>465.12</t>
  </si>
  <si>
    <t>RMB</t>
  </si>
  <si>
    <t>0</t>
  </si>
  <si>
    <t>0.00</t>
  </si>
  <si>
    <t>携程国内直连(DD)</t>
  </si>
  <si>
    <t>01.011249</t>
  </si>
  <si>
    <t>2022-10-24 21:41:04</t>
  </si>
  <si>
    <t>否</t>
  </si>
  <si>
    <t>汇智国际旅游发展有限公司</t>
  </si>
  <si>
    <t>直采</t>
  </si>
  <si>
    <t>中国</t>
  </si>
  <si>
    <t>2756794</t>
  </si>
  <si>
    <t>222.36</t>
  </si>
  <si>
    <t>2022-10-24 10:55:07</t>
  </si>
  <si>
    <t>2756791</t>
  </si>
  <si>
    <t>2022-10-24 10:53:39</t>
  </si>
  <si>
    <t>2022-10-23</t>
  </si>
  <si>
    <t>2755553</t>
  </si>
  <si>
    <t>五华热矿泥温泉度假村</t>
  </si>
  <si>
    <t>1003.68</t>
  </si>
  <si>
    <t>2022-10-23 12:51:55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</si>
</sst>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12</xdr:col>
      <xdr:colOff>238125</xdr:colOff>
      <xdr:row>50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9124950" cy="498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44858</v>
      </c>
      <c r="G2" s="6">
        <v>44859</v>
      </c>
      <c r="H2" s="4">
        <v>3</v>
      </c>
      <c r="I2" s="4">
        <v>1</v>
      </c>
      <c r="J2" s="4">
        <v>3</v>
      </c>
      <c r="K2" s="4" t="s">
        <v>30</v>
      </c>
      <c r="L2" s="4">
        <v>1003.68</v>
      </c>
      <c r="M2" s="4">
        <v>1003.68</v>
      </c>
      <c r="N2" s="4" t="s">
        <v>31</v>
      </c>
      <c r="O2" s="4" t="s">
        <v>32</v>
      </c>
      <c r="P2" s="4" t="s">
        <v>33</v>
      </c>
      <c r="Q2" s="4">
        <v>0</v>
      </c>
      <c r="R2" s="7">
        <v>44857</v>
      </c>
      <c r="S2" s="6">
        <v>44874</v>
      </c>
      <c r="T2" s="4" t="s">
        <v>34</v>
      </c>
      <c r="U2" s="4">
        <v>1003.68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44858</v>
      </c>
      <c r="G3" s="6">
        <v>44859</v>
      </c>
      <c r="H3" s="4">
        <v>1</v>
      </c>
      <c r="I3" s="4">
        <v>1</v>
      </c>
      <c r="J3" s="4">
        <v>1</v>
      </c>
      <c r="K3" s="4" t="s">
        <v>30</v>
      </c>
      <c r="L3" s="4">
        <v>266</v>
      </c>
      <c r="M3" s="4">
        <v>266</v>
      </c>
      <c r="N3" s="4" t="s">
        <v>40</v>
      </c>
      <c r="O3" s="4" t="s">
        <v>32</v>
      </c>
      <c r="P3" s="4" t="s">
        <v>33</v>
      </c>
      <c r="Q3" s="4">
        <v>0</v>
      </c>
      <c r="R3" s="7">
        <v>44858</v>
      </c>
      <c r="S3" s="6">
        <v>44874</v>
      </c>
      <c r="T3" s="4" t="s">
        <v>34</v>
      </c>
      <c r="U3" s="4">
        <v>266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38</v>
      </c>
      <c r="E4" s="4" t="s">
        <v>42</v>
      </c>
      <c r="F4" s="6">
        <v>44858</v>
      </c>
      <c r="G4" s="6">
        <v>44859</v>
      </c>
      <c r="H4" s="4">
        <v>1</v>
      </c>
      <c r="I4" s="4">
        <v>1</v>
      </c>
      <c r="J4" s="4">
        <v>1</v>
      </c>
      <c r="K4" s="4" t="s">
        <v>30</v>
      </c>
      <c r="L4" s="4">
        <v>350</v>
      </c>
      <c r="M4" s="4">
        <v>350</v>
      </c>
      <c r="N4" s="4" t="s">
        <v>43</v>
      </c>
      <c r="O4" s="4" t="s">
        <v>32</v>
      </c>
      <c r="P4" s="4" t="s">
        <v>33</v>
      </c>
      <c r="Q4" s="4">
        <v>0</v>
      </c>
      <c r="R4" s="7">
        <v>44858</v>
      </c>
      <c r="S4" s="6">
        <v>44874</v>
      </c>
      <c r="T4" s="4" t="s">
        <v>34</v>
      </c>
      <c r="U4" s="4">
        <v>350</v>
      </c>
      <c r="V4" s="4">
        <v>0</v>
      </c>
      <c r="W4" s="4">
        <v>0</v>
      </c>
      <c r="X4" s="4" t="s">
        <v>36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44858</v>
      </c>
      <c r="G5" s="6">
        <v>44859</v>
      </c>
      <c r="H5" s="4">
        <v>1</v>
      </c>
      <c r="I5" s="4">
        <v>1</v>
      </c>
      <c r="J5" s="4">
        <v>1</v>
      </c>
      <c r="K5" s="4" t="s">
        <v>30</v>
      </c>
      <c r="L5" s="4">
        <v>222.36</v>
      </c>
      <c r="M5" s="4">
        <v>222.36</v>
      </c>
      <c r="N5" s="4" t="s">
        <v>48</v>
      </c>
      <c r="O5" s="4" t="s">
        <v>32</v>
      </c>
      <c r="P5" s="4" t="s">
        <v>33</v>
      </c>
      <c r="Q5" s="4">
        <v>0</v>
      </c>
      <c r="R5" s="7">
        <v>44858</v>
      </c>
      <c r="S5" s="6">
        <v>44874</v>
      </c>
      <c r="T5" s="4" t="s">
        <v>34</v>
      </c>
      <c r="U5" s="4">
        <v>222.36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44858</v>
      </c>
      <c r="G6" s="6">
        <v>44859</v>
      </c>
      <c r="H6" s="4">
        <v>1</v>
      </c>
      <c r="I6" s="4">
        <v>1</v>
      </c>
      <c r="J6" s="4">
        <v>1</v>
      </c>
      <c r="K6" s="4" t="s">
        <v>30</v>
      </c>
      <c r="L6" s="4">
        <v>222.36</v>
      </c>
      <c r="M6" s="4">
        <v>222.36</v>
      </c>
      <c r="N6" s="4" t="s">
        <v>52</v>
      </c>
      <c r="O6" s="4" t="s">
        <v>32</v>
      </c>
      <c r="P6" s="4" t="s">
        <v>33</v>
      </c>
      <c r="Q6" s="4">
        <v>0</v>
      </c>
      <c r="R6" s="7">
        <v>44858</v>
      </c>
      <c r="S6" s="6">
        <v>44874</v>
      </c>
      <c r="T6" s="4" t="s">
        <v>34</v>
      </c>
      <c r="U6" s="4">
        <v>222.36</v>
      </c>
      <c r="V6" s="4">
        <v>0</v>
      </c>
      <c r="W6" s="4">
        <v>0</v>
      </c>
      <c r="X6" s="4" t="s">
        <v>53</v>
      </c>
      <c r="Y6" s="4" t="s">
        <v>50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46</v>
      </c>
      <c r="E7" s="4" t="s">
        <v>55</v>
      </c>
      <c r="F7" s="6">
        <v>44858</v>
      </c>
      <c r="G7" s="6">
        <v>44859</v>
      </c>
      <c r="H7" s="4">
        <v>2</v>
      </c>
      <c r="I7" s="4">
        <v>1</v>
      </c>
      <c r="J7" s="4">
        <v>2</v>
      </c>
      <c r="K7" s="4" t="s">
        <v>30</v>
      </c>
      <c r="L7" s="4">
        <v>465.12</v>
      </c>
      <c r="M7" s="4">
        <v>465.12</v>
      </c>
      <c r="N7" s="4" t="s">
        <v>56</v>
      </c>
      <c r="O7" s="4" t="s">
        <v>32</v>
      </c>
      <c r="P7" s="4" t="s">
        <v>33</v>
      </c>
      <c r="Q7" s="4">
        <v>0</v>
      </c>
      <c r="R7" s="7">
        <v>44858</v>
      </c>
      <c r="S7" s="6">
        <v>44874</v>
      </c>
      <c r="T7" s="4" t="s">
        <v>34</v>
      </c>
      <c r="U7" s="4">
        <v>465.12</v>
      </c>
      <c r="V7" s="4">
        <v>0</v>
      </c>
      <c r="W7" s="4">
        <v>0</v>
      </c>
      <c r="X7" s="4" t="s">
        <v>57</v>
      </c>
      <c r="Y7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A13" sqref="A13:E16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5">
        <v>21557011868</v>
      </c>
      <c r="B2" s="6">
        <v>44858</v>
      </c>
      <c r="C2" s="6">
        <v>44859</v>
      </c>
      <c r="D2" s="4">
        <v>1003.68</v>
      </c>
      <c r="E2" s="4" t="str">
        <f>VLOOKUP(A2,HOP!A:L,12,0)</f>
        <v>1003.68</v>
      </c>
      <c r="F2" s="4" t="str">
        <f>VLOOKUP(A2,HOP!A:C,3,0)</f>
        <v>2755553</v>
      </c>
      <c r="G2" s="4">
        <f>D2-E2</f>
        <v>0</v>
      </c>
      <c r="H2" s="4" t="str">
        <f>$H$1&amp;F2</f>
        <v>，2755553</v>
      </c>
      <c r="I2" s="4" t="str">
        <f>VLOOKUP(A2,HOP!A:U,21,0)</f>
        <v>直采</v>
      </c>
    </row>
    <row r="3" s="4" customFormat="1" hidden="1" spans="1:10">
      <c r="A3" s="5">
        <v>999221562425202</v>
      </c>
      <c r="B3" s="6">
        <v>44858</v>
      </c>
      <c r="C3" s="6">
        <v>44859</v>
      </c>
      <c r="D3" s="4">
        <v>266</v>
      </c>
      <c r="E3" s="4">
        <v>266</v>
      </c>
      <c r="F3" s="8" t="s">
        <v>60</v>
      </c>
      <c r="G3" s="4">
        <f>D3-E3</f>
        <v>0</v>
      </c>
      <c r="H3" s="4" t="str">
        <f>$H$1&amp;F3</f>
        <v>，202210240752150071</v>
      </c>
      <c r="I3" s="4" t="e">
        <f>VLOOKUP(A3,HOP!A:U,21,0)</f>
        <v>#N/A</v>
      </c>
      <c r="J3" s="4">
        <v>10.24</v>
      </c>
    </row>
    <row r="4" s="4" customFormat="1" hidden="1" spans="1:10">
      <c r="A4" s="5">
        <v>999221562427682</v>
      </c>
      <c r="B4" s="6">
        <v>44858</v>
      </c>
      <c r="C4" s="6">
        <v>44859</v>
      </c>
      <c r="D4" s="4">
        <v>350</v>
      </c>
      <c r="E4" s="4">
        <v>350</v>
      </c>
      <c r="F4" s="8" t="s">
        <v>61</v>
      </c>
      <c r="G4" s="4">
        <f>D4-E4</f>
        <v>0</v>
      </c>
      <c r="H4" s="4" t="str">
        <f>$H$1&amp;F4</f>
        <v>，202210240756440068</v>
      </c>
      <c r="I4" s="4" t="e">
        <f>VLOOKUP(A4,HOP!A:U,21,0)</f>
        <v>#N/A</v>
      </c>
      <c r="J4" s="4">
        <v>10.24</v>
      </c>
    </row>
    <row r="5" s="4" customFormat="1" spans="1:9">
      <c r="A5" s="5">
        <v>21563586764</v>
      </c>
      <c r="B5" s="6">
        <v>44858</v>
      </c>
      <c r="C5" s="6">
        <v>44859</v>
      </c>
      <c r="D5" s="4">
        <v>222.36</v>
      </c>
      <c r="E5" s="4" t="str">
        <f>VLOOKUP(A5,HOP!A:L,12,0)</f>
        <v>222.36</v>
      </c>
      <c r="F5" s="4" t="str">
        <f>VLOOKUP(A5,HOP!A:C,3,0)</f>
        <v>2756791</v>
      </c>
      <c r="G5" s="4">
        <f>D5-E5</f>
        <v>0</v>
      </c>
      <c r="H5" s="4" t="str">
        <f>$H$1&amp;F5</f>
        <v>，2756791</v>
      </c>
      <c r="I5" s="4" t="str">
        <f>VLOOKUP(A5,HOP!A:U,21,0)</f>
        <v>直采</v>
      </c>
    </row>
    <row r="6" s="4" customFormat="1" spans="1:9">
      <c r="A6" s="5">
        <v>21563595338</v>
      </c>
      <c r="B6" s="6">
        <v>44858</v>
      </c>
      <c r="C6" s="6">
        <v>44859</v>
      </c>
      <c r="D6" s="4">
        <v>222.36</v>
      </c>
      <c r="E6" s="4" t="str">
        <f>VLOOKUP(A6,HOP!A:L,12,0)</f>
        <v>222.36</v>
      </c>
      <c r="F6" s="4" t="str">
        <f>VLOOKUP(A6,HOP!A:C,3,0)</f>
        <v>2756794</v>
      </c>
      <c r="G6" s="4">
        <f>D6-E6</f>
        <v>0</v>
      </c>
      <c r="H6" s="4" t="str">
        <f>$H$1&amp;F6</f>
        <v>，2756794</v>
      </c>
      <c r="I6" s="4" t="str">
        <f>VLOOKUP(A6,HOP!A:U,21,0)</f>
        <v>直采</v>
      </c>
    </row>
    <row r="7" s="4" customFormat="1" spans="1:9">
      <c r="A7" s="5">
        <v>999221569818273</v>
      </c>
      <c r="B7" s="6">
        <v>44858</v>
      </c>
      <c r="C7" s="6">
        <v>44859</v>
      </c>
      <c r="D7" s="4">
        <v>465.12</v>
      </c>
      <c r="E7" s="4" t="str">
        <f>VLOOKUP(A7,HOP!A:L,12,0)</f>
        <v>465.12</v>
      </c>
      <c r="F7" s="4" t="str">
        <f>VLOOKUP(A7,HOP!A:C,3,0)</f>
        <v>2757756</v>
      </c>
      <c r="G7" s="4">
        <f>D7-E7</f>
        <v>0</v>
      </c>
      <c r="H7" s="4" t="str">
        <f>$H$1&amp;F7</f>
        <v>，2757756</v>
      </c>
      <c r="I7" s="4" t="str">
        <f>VLOOKUP(A7,HOP!A:U,21,0)</f>
        <v>直采</v>
      </c>
    </row>
    <row r="9" spans="4:4">
      <c r="D9" s="4">
        <f>SUM(D2:D8)</f>
        <v>2529.52</v>
      </c>
    </row>
    <row r="13" spans="1:5">
      <c r="A13" s="4" t="s">
        <v>62</v>
      </c>
      <c r="D13" s="4">
        <v>1913.52</v>
      </c>
      <c r="E13" s="4">
        <v>2073.85</v>
      </c>
    </row>
    <row r="14" spans="1:5">
      <c r="A14" s="4" t="s">
        <v>63</v>
      </c>
      <c r="D14" s="4">
        <v>616</v>
      </c>
      <c r="E14" s="4">
        <v>667.62</v>
      </c>
    </row>
    <row r="15" spans="1:5">
      <c r="A15" s="4" t="s">
        <v>64</v>
      </c>
      <c r="D15" s="4">
        <f>SUBTOTAL(9,D13:D14)</f>
        <v>2529.52</v>
      </c>
      <c r="E15" s="4">
        <f>SUBTOTAL(9,E13:E14)</f>
        <v>2741.47</v>
      </c>
    </row>
    <row r="16" spans="1:1">
      <c r="A16" s="4" t="s">
        <v>65</v>
      </c>
    </row>
  </sheetData>
  <autoFilter ref="A1:XFD16">
    <filterColumn colId="8">
      <filters blank="1">
        <filter val="直采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</row>
    <row r="2" s="1" customFormat="1" spans="1:22">
      <c r="A2" s="3">
        <v>999221569818273</v>
      </c>
      <c r="B2" s="1" t="s">
        <v>85</v>
      </c>
      <c r="C2" s="1" t="s">
        <v>86</v>
      </c>
      <c r="D2" s="1" t="s">
        <v>87</v>
      </c>
      <c r="E2" s="1" t="s">
        <v>56</v>
      </c>
      <c r="F2" s="1" t="s">
        <v>85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  <c r="U2" s="1" t="s">
        <v>99</v>
      </c>
      <c r="V2" s="1" t="s">
        <v>100</v>
      </c>
    </row>
    <row r="3" s="1" customFormat="1" spans="1:22">
      <c r="A3" s="3">
        <v>21563595338</v>
      </c>
      <c r="B3" s="1" t="s">
        <v>85</v>
      </c>
      <c r="C3" s="1" t="s">
        <v>101</v>
      </c>
      <c r="D3" s="1" t="s">
        <v>87</v>
      </c>
      <c r="E3" s="1" t="s">
        <v>52</v>
      </c>
      <c r="F3" s="1" t="s">
        <v>85</v>
      </c>
      <c r="G3" s="1" t="s">
        <v>88</v>
      </c>
      <c r="H3" s="1" t="s">
        <v>89</v>
      </c>
      <c r="I3" s="1" t="s">
        <v>102</v>
      </c>
      <c r="J3" s="1" t="s">
        <v>91</v>
      </c>
      <c r="K3" s="1" t="s">
        <v>102</v>
      </c>
      <c r="L3" s="1" t="s">
        <v>102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95</v>
      </c>
      <c r="R3" s="1" t="s">
        <v>103</v>
      </c>
      <c r="S3" s="1" t="s">
        <v>97</v>
      </c>
      <c r="T3" s="1" t="s">
        <v>98</v>
      </c>
      <c r="U3" s="1" t="s">
        <v>99</v>
      </c>
      <c r="V3" s="1" t="s">
        <v>100</v>
      </c>
    </row>
    <row r="4" s="1" customFormat="1" spans="1:22">
      <c r="A4" s="3">
        <v>21563586764</v>
      </c>
      <c r="B4" s="1" t="s">
        <v>85</v>
      </c>
      <c r="C4" s="1" t="s">
        <v>104</v>
      </c>
      <c r="D4" s="1" t="s">
        <v>87</v>
      </c>
      <c r="E4" s="1" t="s">
        <v>48</v>
      </c>
      <c r="F4" s="1" t="s">
        <v>85</v>
      </c>
      <c r="G4" s="1" t="s">
        <v>88</v>
      </c>
      <c r="H4" s="1" t="s">
        <v>89</v>
      </c>
      <c r="I4" s="1" t="s">
        <v>102</v>
      </c>
      <c r="J4" s="1" t="s">
        <v>91</v>
      </c>
      <c r="K4" s="1" t="s">
        <v>102</v>
      </c>
      <c r="L4" s="1" t="s">
        <v>102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95</v>
      </c>
      <c r="R4" s="1" t="s">
        <v>105</v>
      </c>
      <c r="S4" s="1" t="s">
        <v>97</v>
      </c>
      <c r="T4" s="1" t="s">
        <v>98</v>
      </c>
      <c r="U4" s="1" t="s">
        <v>99</v>
      </c>
      <c r="V4" s="1" t="s">
        <v>100</v>
      </c>
    </row>
    <row r="5" s="1" customFormat="1" spans="1:22">
      <c r="A5" s="3">
        <v>21557011868</v>
      </c>
      <c r="B5" s="1" t="s">
        <v>106</v>
      </c>
      <c r="C5" s="1" t="s">
        <v>107</v>
      </c>
      <c r="D5" s="1" t="s">
        <v>108</v>
      </c>
      <c r="E5" s="1" t="s">
        <v>31</v>
      </c>
      <c r="F5" s="1" t="s">
        <v>85</v>
      </c>
      <c r="G5" s="1" t="s">
        <v>88</v>
      </c>
      <c r="H5" s="1" t="s">
        <v>89</v>
      </c>
      <c r="I5" s="1" t="s">
        <v>109</v>
      </c>
      <c r="J5" s="1" t="s">
        <v>91</v>
      </c>
      <c r="K5" s="1" t="s">
        <v>109</v>
      </c>
      <c r="L5" s="1" t="s">
        <v>109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110</v>
      </c>
      <c r="S5" s="1" t="s">
        <v>97</v>
      </c>
      <c r="T5" s="1" t="s">
        <v>98</v>
      </c>
      <c r="U5" s="1" t="s">
        <v>99</v>
      </c>
      <c r="V5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2022-11-09T01:47:03Z</dcterms:created>
  <dcterms:modified xsi:type="dcterms:W3CDTF">2022-11-09T02:25:51Z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FCC8F0536A3948209A35965A1F45CEAE</vt:lpwstr>
  </property>
  <property fmtid="{D5CDD505-2E9C-101B-9397-08002B2CF9AE}" pid="3" name="KSOProductBuildVer">
    <vt:lpwstr>2052-11.1.0.12598</vt:lpwstr>
  </property>
</Properties>
</file>