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<sst xmlns="http://schemas.openxmlformats.org/spreadsheetml/2006/main" count="121" uniqueCount="82">
  <si>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</si>
  <si>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</si>
  <si>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</si>
  <si>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</si>
  <si>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</si>
  <si>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</si>
  <si>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</si>
  <si>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</si>
  <si>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</si>
  <si>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</si>
  <si>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</si>
  <si>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</si>
  <si>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</si>
  <si>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</si>
  <si>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</si>
  <si>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</si>
  <si>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</si>
  <si>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</si>
  <si>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</si>
  <si>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</si>
  <si>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</si>
  <si>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</si>
  <si>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</si>
  <si>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</si>
  <si>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</si>
  <si>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21569967007	</t>
  </si>
  <si>
    <t>Ctrip</t>
  </si>
  <si>
    <t>正常</t>
  </si>
  <si>
    <t>[梅州]梅州客都大酒店(100660732)</t>
  </si>
  <si>
    <t>商务大床房&lt;特惠专享&gt;&lt;双人入住&gt;&lt;双早&gt;</t>
  </si>
  <si>
    <t>CNY</t>
  </si>
  <si>
    <t>陈彩云</t>
  </si>
  <si>
    <t>CA363221110CNY</t>
  </si>
  <si>
    <t>未提现</t>
  </si>
  <si>
    <t>携程开票</t>
  </si>
  <si>
    <t xml:space="preserve">2757785	</t>
  </si>
  <si>
    <t xml:space="preserve">acknowledge	</t>
  </si>
  <si>
    <t xml:space="preserve">21569970094	</t>
  </si>
  <si>
    <t>陈正古</t>
  </si>
  <si>
    <t xml:space="preserve">2757787	</t>
  </si>
  <si>
    <t>，</t>
  </si>
  <si>
    <t>A221110092031481</t>
  </si>
  <si>
    <t>CNY / HKD 当前参考汇率: 1.080165624</t>
  </si>
  <si>
    <t>总计： 444.72 CNY/
480.37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</si>
  <si>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</si>
  <si>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</si>
  <si>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</si>
  <si>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</si>
  <si>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</si>
  <si>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</si>
  <si>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</si>
  <si>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</si>
  <si>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</si>
  <si>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</si>
  <si>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</si>
  <si>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</si>
  <si>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</si>
  <si>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</si>
  <si>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</si>
  <si>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</si>
  <si>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</si>
  <si>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</si>
  <si>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</si>
  <si>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</si>
  <si>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2757787</t>
  </si>
  <si>
    <t>梅州客都大酒店</t>
  </si>
  <si>
    <t>2022-10-25</t>
  </si>
  <si>
    <t>2022-10-26</t>
  </si>
  <si>
    <t>退房日周结</t>
  </si>
  <si>
    <t>222.36</t>
  </si>
  <si>
    <t>RMB</t>
  </si>
  <si>
    <t>0</t>
  </si>
  <si>
    <t>0.00</t>
  </si>
  <si>
    <t>携程国内直连(DD)</t>
  </si>
  <si>
    <t>01.011249</t>
  </si>
  <si>
    <t>2022-10-24 22:09:51</t>
  </si>
  <si>
    <t>否</t>
  </si>
  <si>
    <t>汇智国际旅游发展有限公司</t>
  </si>
  <si>
    <t>直采</t>
  </si>
  <si>
    <t>中国</t>
  </si>
  <si>
    <t>2757785</t>
  </si>
  <si>
    <t>2022-10-24 22:09:15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</si>
</sst>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19050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632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44859</v>
      </c>
      <c r="G2" s="6">
        <v>44860</v>
      </c>
      <c r="H2" s="4">
        <v>1</v>
      </c>
      <c r="I2" s="4">
        <v>1</v>
      </c>
      <c r="J2" s="4">
        <v>1</v>
      </c>
      <c r="K2" s="4" t="s">
        <v>30</v>
      </c>
      <c r="L2" s="4">
        <v>222.36</v>
      </c>
      <c r="M2" s="4">
        <v>222.36</v>
      </c>
      <c r="N2" s="4" t="s">
        <v>31</v>
      </c>
      <c r="O2" s="4" t="s">
        <v>32</v>
      </c>
      <c r="P2" s="4" t="s">
        <v>33</v>
      </c>
      <c r="Q2" s="4">
        <v>0</v>
      </c>
      <c r="R2" s="7">
        <v>44858</v>
      </c>
      <c r="S2" s="6">
        <v>44875</v>
      </c>
      <c r="T2" s="4" t="s">
        <v>34</v>
      </c>
      <c r="U2" s="4">
        <v>222.36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44859</v>
      </c>
      <c r="G3" s="6">
        <v>44860</v>
      </c>
      <c r="H3" s="4">
        <v>1</v>
      </c>
      <c r="I3" s="4">
        <v>1</v>
      </c>
      <c r="J3" s="4">
        <v>1</v>
      </c>
      <c r="K3" s="4" t="s">
        <v>30</v>
      </c>
      <c r="L3" s="4">
        <v>222.36</v>
      </c>
      <c r="M3" s="4">
        <v>222.36</v>
      </c>
      <c r="N3" s="4" t="s">
        <v>38</v>
      </c>
      <c r="O3" s="4" t="s">
        <v>32</v>
      </c>
      <c r="P3" s="4" t="s">
        <v>33</v>
      </c>
      <c r="Q3" s="4">
        <v>0</v>
      </c>
      <c r="R3" s="7">
        <v>44858</v>
      </c>
      <c r="S3" s="6">
        <v>44875</v>
      </c>
      <c r="T3" s="4" t="s">
        <v>34</v>
      </c>
      <c r="U3" s="4">
        <v>222.36</v>
      </c>
      <c r="V3" s="4">
        <v>0</v>
      </c>
      <c r="W3" s="4">
        <v>0</v>
      </c>
      <c r="X3" s="4" t="s">
        <v>39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21569967007</v>
      </c>
      <c r="B2" s="6">
        <v>44859</v>
      </c>
      <c r="C2" s="6">
        <v>44860</v>
      </c>
      <c r="D2" s="4">
        <v>222.36</v>
      </c>
      <c r="E2" s="4" t="str">
        <f>VLOOKUP(A2,HOP!A:L,12,0)</f>
        <v>222.36</v>
      </c>
      <c r="F2" s="4" t="str">
        <f>VLOOKUP(A2,HOP!A:C,3,0)</f>
        <v>2757785</v>
      </c>
      <c r="G2" s="4">
        <f>D2-E2</f>
        <v>0</v>
      </c>
      <c r="H2" s="4" t="str">
        <f>$H$1&amp;F2</f>
        <v>，2757785</v>
      </c>
      <c r="I2" s="4" t="str">
        <f>VLOOKUP(A2,HOP!A:U,21,0)</f>
        <v>直采</v>
      </c>
    </row>
    <row r="3" s="4" customFormat="1" spans="1:9">
      <c r="A3" s="5">
        <v>21569970094</v>
      </c>
      <c r="B3" s="6">
        <v>44859</v>
      </c>
      <c r="C3" s="6">
        <v>44860</v>
      </c>
      <c r="D3" s="4">
        <v>222.36</v>
      </c>
      <c r="E3" s="4" t="str">
        <f>VLOOKUP(A3,HOP!A:L,12,0)</f>
        <v>222.36</v>
      </c>
      <c r="F3" s="4" t="str">
        <f>VLOOKUP(A3,HOP!A:C,3,0)</f>
        <v>2757787</v>
      </c>
      <c r="G3" s="4">
        <f>D3-E3</f>
        <v>0</v>
      </c>
      <c r="H3" s="4" t="str">
        <f>$H$1&amp;F3</f>
        <v>，2757787</v>
      </c>
      <c r="I3" s="4" t="str">
        <f>VLOOKUP(A3,HOP!A:U,21,0)</f>
        <v>直采</v>
      </c>
    </row>
    <row r="5" spans="4:4">
      <c r="D5" s="4">
        <f>SUM(D2:D4)</f>
        <v>444.72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</row>
    <row r="2" s="1" customFormat="1" spans="1:22">
      <c r="A2" s="3">
        <v>21569970094</v>
      </c>
      <c r="B2" s="1" t="s">
        <v>63</v>
      </c>
      <c r="C2" s="1" t="s">
        <v>64</v>
      </c>
      <c r="D2" s="1" t="s">
        <v>65</v>
      </c>
      <c r="E2" s="1" t="s">
        <v>38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</row>
    <row r="3" s="1" customFormat="1" spans="1:22">
      <c r="A3" s="3">
        <v>21569967007</v>
      </c>
      <c r="B3" s="1" t="s">
        <v>63</v>
      </c>
      <c r="C3" s="1" t="s">
        <v>80</v>
      </c>
      <c r="D3" s="1" t="s">
        <v>65</v>
      </c>
      <c r="E3" s="1" t="s">
        <v>31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69</v>
      </c>
      <c r="L3" s="1" t="s">
        <v>69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81</v>
      </c>
      <c r="S3" s="1" t="s">
        <v>76</v>
      </c>
      <c r="T3" s="1" t="s">
        <v>77</v>
      </c>
      <c r="U3" s="1" t="s">
        <v>78</v>
      </c>
      <c r="V3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2022-11-10T01:13:56Z</dcterms:created>
  <dcterms:modified xsi:type="dcterms:W3CDTF">2022-11-10T01:18:22Z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73C4AADE02D94E45AA3DBC693D9F8D47</vt:lpwstr>
  </property>
  <property fmtid="{D5CDD505-2E9C-101B-9397-08002B2CF9AE}" pid="3" name="KSOProductBuildVer">
    <vt:lpwstr>2052-11.1.0.12763</vt:lpwstr>
  </property>
</Properties>
</file>