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<sst xmlns="http://schemas.openxmlformats.org/spreadsheetml/2006/main" count="290" uniqueCount="152">
  <si>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</si>
  <si>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</si>
  <si>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</si>
  <si>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</si>
  <si>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</si>
  <si>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</si>
  <si>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</si>
  <si>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</si>
  <si>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</si>
  <si>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</si>
  <si>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</si>
  <si>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</si>
  <si>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</si>
  <si>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</si>
  <si>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</si>
  <si>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</si>
  <si>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</si>
  <si>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</si>
  <si>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</si>
  <si>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</si>
  <si>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</si>
  <si>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</si>
  <si>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</si>
  <si>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</si>
  <si>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</si>
  <si>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21181227517	</t>
  </si>
  <si>
    <t>Ctrip</t>
  </si>
  <si>
    <t>正常</t>
  </si>
  <si>
    <t>[因特拉肯]因特拉肯贝乌里瓦奇林德纳大酒店(Lindner Grand Hotel Beau Rivage)(37202943)</t>
  </si>
  <si>
    <t>经典双人床房&lt;2人入住&gt;&lt;不退款&gt;&lt;早餐&gt;</t>
  </si>
  <si>
    <t>USD</t>
  </si>
  <si>
    <t>PUTTES/NATRUETAI</t>
  </si>
  <si>
    <t>CA5326221110USD</t>
  </si>
  <si>
    <t>未提现</t>
  </si>
  <si>
    <t>携程开票</t>
  </si>
  <si>
    <t xml:space="preserve">2709646	</t>
  </si>
  <si>
    <t xml:space="preserve">21186769	</t>
  </si>
  <si>
    <t xml:space="preserve">21439868891	</t>
  </si>
  <si>
    <t>[新加坡]新加坡圣淘沙索菲特度假村及水疗中心(Sofitel Singapore Sentosa Resort &amp; Spa (SG Clean))(37241146)</t>
  </si>
  <si>
    <t>奢华房&lt;1&gt;&lt;2人入住&gt;&lt;不退款&gt;&lt;早餐&gt;</t>
  </si>
  <si>
    <t>LAU/JING JING</t>
  </si>
  <si>
    <t xml:space="preserve">	</t>
  </si>
  <si>
    <t xml:space="preserve">21464053205	</t>
  </si>
  <si>
    <t>[曼谷]皇家公主兰朗酒店 (SHA Plus+)(Royal Princess Larn Luang (SHA Plus+))(40721525)</t>
  </si>
  <si>
    <t>花园景观特级房&lt;2人入住&gt;&lt;不退款&gt;</t>
  </si>
  <si>
    <t>CAI/DONG YAN</t>
  </si>
  <si>
    <t xml:space="preserve">2742327	</t>
  </si>
  <si>
    <t>取消</t>
  </si>
  <si>
    <t xml:space="preserve">21492105772	</t>
  </si>
  <si>
    <t>[首尔]首尔康莱德酒店(Conrad Seoul)(39051650)</t>
  </si>
  <si>
    <t>河景甄选两大床房&lt;2人入住&gt;&lt;不退款&gt;&lt;早餐&gt;</t>
  </si>
  <si>
    <t>hong/junpyo</t>
  </si>
  <si>
    <t xml:space="preserve">2748868	</t>
  </si>
  <si>
    <t xml:space="preserve">3305703986	</t>
  </si>
  <si>
    <t xml:space="preserve">21498236680	</t>
  </si>
  <si>
    <t>[首尔]天空花园酒店东大门1号店(Hotel Skypark Dongdaemun I)(44682066)</t>
  </si>
  <si>
    <t>标准大床房&lt;2人入住&gt;&lt;不退款&gt;</t>
  </si>
  <si>
    <t>Nguyen/Thi lan phuong,Nguyen/Thi lan phuong,Nguyen/Thi lan phuong,Nguyen/Thi lan phuong</t>
  </si>
  <si>
    <t xml:space="preserve">2750387	</t>
  </si>
  <si>
    <t xml:space="preserve">21687273854	</t>
  </si>
  <si>
    <t>[马六甲]马六甲大华酒店(The Majestic Malacca)(37230775)</t>
  </si>
  <si>
    <t>豪华房&lt;2人入住&gt;&lt;不退款&gt;</t>
  </si>
  <si>
    <t>CHIA/JOANANE,CHIA/JOANANE</t>
  </si>
  <si>
    <t xml:space="preserve">2770826	</t>
  </si>
  <si>
    <t xml:space="preserve">165253728	</t>
  </si>
  <si>
    <t xml:space="preserve">21717667131	</t>
  </si>
  <si>
    <t>[吉隆坡]吉隆坡柏威年酒店 · 悦榕庄管理(Pavilion Hotel Kuala Lumpur Managed by Banyan Tree)(40759685)</t>
  </si>
  <si>
    <t>城市绿洲特大床房&lt;2人入住&gt;&lt;不退款&gt;&lt;早餐&gt;</t>
  </si>
  <si>
    <t>qiyun/Chen,qiyun/Chen</t>
  </si>
  <si>
    <t xml:space="preserve">2777388	</t>
  </si>
  <si>
    <t xml:space="preserve">200747	</t>
  </si>
  <si>
    <t>，</t>
  </si>
  <si>
    <t>A221110103342481</t>
  </si>
  <si>
    <t>A221110103427481</t>
  </si>
  <si>
    <t>USD / HKD 当前参考汇率: 7.84975</t>
  </si>
  <si>
    <t>总计： 2069 USD/
16241.13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</si>
  <si>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</si>
  <si>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</si>
  <si>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</si>
  <si>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</si>
  <si>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</si>
  <si>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</si>
  <si>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</si>
  <si>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</si>
  <si>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</si>
  <si>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</si>
  <si>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</si>
  <si>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</si>
  <si>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</si>
  <si>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</si>
  <si>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</si>
  <si>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</si>
  <si>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</si>
  <si>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</si>
  <si>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</si>
  <si>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</si>
  <si>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2777388</t>
  </si>
  <si>
    <t>吉隆坡柏威年酒店 · 悦榕庄管理</t>
  </si>
  <si>
    <t>qiyun Chen,qiyun Chen</t>
  </si>
  <si>
    <t>2022-11-07</t>
  </si>
  <si>
    <t>退房日周结</t>
  </si>
  <si>
    <t>1787.31</t>
  </si>
  <si>
    <t>248.00</t>
  </si>
  <si>
    <t>0</t>
  </si>
  <si>
    <t>0.00</t>
  </si>
  <si>
    <t>携程盛景国际直连</t>
  </si>
  <si>
    <t>01.010677</t>
  </si>
  <si>
    <t>2022-11-05 16:39:31</t>
  </si>
  <si>
    <t>否</t>
  </si>
  <si>
    <t>汇智国际旅游发展有限公司</t>
  </si>
  <si>
    <t>直采</t>
  </si>
  <si>
    <t>马来西亚</t>
  </si>
  <si>
    <t>2022-11-02</t>
  </si>
  <si>
    <t>2770826</t>
  </si>
  <si>
    <t>马六甲大华酒店</t>
  </si>
  <si>
    <t>CHIA JOANANE,CHIA JOANANE</t>
  </si>
  <si>
    <t>2022-11-06</t>
  </si>
  <si>
    <t>680.69</t>
  </si>
  <si>
    <t>93.00</t>
  </si>
  <si>
    <t>2022-11-04 14:24:05</t>
  </si>
  <si>
    <t>2022-10-19</t>
  </si>
  <si>
    <t>2748868</t>
  </si>
  <si>
    <t>首尔康莱德酒店</t>
  </si>
  <si>
    <t>hong junpyo</t>
  </si>
  <si>
    <t>6872.87</t>
  </si>
  <si>
    <t>952.00</t>
  </si>
  <si>
    <t>2022-10-19 21:00:15</t>
  </si>
  <si>
    <t>直连</t>
  </si>
  <si>
    <t>韩国</t>
  </si>
  <si>
    <t>2022-10-16</t>
  </si>
  <si>
    <t>2742327</t>
  </si>
  <si>
    <t>曼谷兰峦皇家公主酒店</t>
  </si>
  <si>
    <t>CAI DONG YAN</t>
  </si>
  <si>
    <t>2022-10-31</t>
  </si>
  <si>
    <t>--</t>
  </si>
  <si>
    <t>泰国</t>
  </si>
  <si>
    <t>2022-10-13</t>
  </si>
  <si>
    <t>2737710</t>
  </si>
  <si>
    <t>新加坡圣淘沙索菲特度假村及水疗中心 (Staycation Approved)</t>
  </si>
  <si>
    <t>LAU JING JING</t>
  </si>
  <si>
    <t>4070.62</t>
  </si>
  <si>
    <t>566.00</t>
  </si>
  <si>
    <t>2022-10-13 12:47:55</t>
  </si>
  <si>
    <t>新加坡</t>
  </si>
  <si>
    <t>2022-09-26</t>
  </si>
  <si>
    <t>2709646</t>
  </si>
  <si>
    <t>因特拉肯贝乌里瓦奇林德纳大酒店</t>
  </si>
  <si>
    <t>PUTTES NATRUETAI</t>
  </si>
  <si>
    <t>1500.72</t>
  </si>
  <si>
    <t>210.00</t>
  </si>
  <si>
    <t>2022-09-26 08:35:50</t>
  </si>
  <si>
    <t>瑞士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</si>
</sst>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571500</xdr:colOff>
      <xdr:row>51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9650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44872</v>
      </c>
      <c r="H2" s="4">
        <v>1</v>
      </c>
      <c r="I2" s="4">
        <v>1</v>
      </c>
      <c r="J2" s="4">
        <v>1</v>
      </c>
      <c r="K2" s="4" t="s">
        <v>30</v>
      </c>
      <c r="L2" s="4">
        <v>210</v>
      </c>
      <c r="M2" s="4">
        <v>210</v>
      </c>
      <c r="N2" s="4" t="s">
        <v>31</v>
      </c>
      <c r="O2" s="4" t="s">
        <v>32</v>
      </c>
      <c r="P2" s="4" t="s">
        <v>33</v>
      </c>
      <c r="Q2" s="4">
        <v>0</v>
      </c>
      <c r="R2" s="7">
        <v>44830</v>
      </c>
      <c r="S2" s="6">
        <v>44875</v>
      </c>
      <c r="T2" s="4" t="s">
        <v>34</v>
      </c>
      <c r="U2" s="4">
        <v>210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44870</v>
      </c>
      <c r="G3" s="6">
        <v>44872</v>
      </c>
      <c r="H3" s="4">
        <v>1</v>
      </c>
      <c r="I3" s="4">
        <v>2</v>
      </c>
      <c r="J3" s="4">
        <v>2</v>
      </c>
      <c r="K3" s="4" t="s">
        <v>30</v>
      </c>
      <c r="L3" s="4">
        <v>566</v>
      </c>
      <c r="M3" s="4">
        <v>566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44847</v>
      </c>
      <c r="S3" s="6">
        <v>44875</v>
      </c>
      <c r="T3" s="4" t="s">
        <v>34</v>
      </c>
      <c r="U3" s="4">
        <v>566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44865</v>
      </c>
      <c r="G4" s="6">
        <v>44872</v>
      </c>
      <c r="H4" s="4">
        <v>1</v>
      </c>
      <c r="I4" s="4">
        <v>7</v>
      </c>
      <c r="J4" s="4">
        <v>7</v>
      </c>
      <c r="K4" s="4" t="s">
        <v>30</v>
      </c>
      <c r="L4" s="4">
        <v>294</v>
      </c>
      <c r="M4" s="4">
        <v>294</v>
      </c>
      <c r="N4" s="4" t="s">
        <v>45</v>
      </c>
      <c r="O4" s="4" t="s">
        <v>32</v>
      </c>
      <c r="P4" s="4" t="s">
        <v>33</v>
      </c>
      <c r="Q4" s="4">
        <v>0</v>
      </c>
      <c r="R4" s="7">
        <v>44850</v>
      </c>
      <c r="S4" s="6">
        <v>44875</v>
      </c>
      <c r="T4" s="4" t="s">
        <v>34</v>
      </c>
      <c r="U4" s="4">
        <v>294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44865</v>
      </c>
      <c r="G5" s="6">
        <v>44872</v>
      </c>
      <c r="H5" s="4">
        <v>1</v>
      </c>
      <c r="I5" s="4">
        <v>7</v>
      </c>
      <c r="J5" s="4">
        <v>7</v>
      </c>
      <c r="K5" s="4" t="s">
        <v>30</v>
      </c>
      <c r="L5" s="4">
        <v>-294</v>
      </c>
      <c r="M5" s="4">
        <v>-294</v>
      </c>
      <c r="N5" s="4" t="s">
        <v>45</v>
      </c>
      <c r="O5" s="4" t="s">
        <v>32</v>
      </c>
      <c r="P5" s="4" t="s">
        <v>33</v>
      </c>
      <c r="Q5" s="4">
        <v>0</v>
      </c>
      <c r="R5" s="7">
        <v>44850</v>
      </c>
      <c r="S5" s="6">
        <v>44875</v>
      </c>
      <c r="T5" s="4" t="s">
        <v>34</v>
      </c>
      <c r="U5" s="4">
        <v>-294</v>
      </c>
      <c r="V5" s="4">
        <v>0</v>
      </c>
      <c r="W5" s="4">
        <v>0</v>
      </c>
      <c r="X5" s="4" t="s">
        <v>46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44870</v>
      </c>
      <c r="G6" s="6">
        <v>44872</v>
      </c>
      <c r="H6" s="4">
        <v>1</v>
      </c>
      <c r="I6" s="4">
        <v>2</v>
      </c>
      <c r="J6" s="4">
        <v>2</v>
      </c>
      <c r="K6" s="4" t="s">
        <v>30</v>
      </c>
      <c r="L6" s="4">
        <v>952</v>
      </c>
      <c r="M6" s="4">
        <v>952</v>
      </c>
      <c r="N6" s="4" t="s">
        <v>51</v>
      </c>
      <c r="O6" s="4" t="s">
        <v>32</v>
      </c>
      <c r="P6" s="4" t="s">
        <v>33</v>
      </c>
      <c r="Q6" s="4">
        <v>0</v>
      </c>
      <c r="R6" s="7">
        <v>44853</v>
      </c>
      <c r="S6" s="6">
        <v>44875</v>
      </c>
      <c r="T6" s="4" t="s">
        <v>34</v>
      </c>
      <c r="U6" s="4">
        <v>952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44868</v>
      </c>
      <c r="G7" s="6">
        <v>44872</v>
      </c>
      <c r="H7" s="4">
        <v>2</v>
      </c>
      <c r="I7" s="4">
        <v>4</v>
      </c>
      <c r="J7" s="4">
        <v>8</v>
      </c>
      <c r="K7" s="4" t="s">
        <v>30</v>
      </c>
      <c r="L7" s="4">
        <v>668</v>
      </c>
      <c r="M7" s="4">
        <v>668</v>
      </c>
      <c r="N7" s="4" t="s">
        <v>57</v>
      </c>
      <c r="O7" s="4" t="s">
        <v>32</v>
      </c>
      <c r="P7" s="4" t="s">
        <v>33</v>
      </c>
      <c r="Q7" s="4">
        <v>0</v>
      </c>
      <c r="R7" s="7">
        <v>44854</v>
      </c>
      <c r="S7" s="6">
        <v>44875</v>
      </c>
      <c r="T7" s="4" t="s">
        <v>34</v>
      </c>
      <c r="U7" s="4">
        <v>668</v>
      </c>
      <c r="V7" s="4">
        <v>0</v>
      </c>
      <c r="W7" s="4">
        <v>0</v>
      </c>
      <c r="X7" s="4" t="s">
        <v>58</v>
      </c>
      <c r="Y7" s="4" t="s">
        <v>41</v>
      </c>
    </row>
    <row r="8" s="4" customFormat="1" spans="1:25">
      <c r="A8" s="4" t="s">
        <v>54</v>
      </c>
      <c r="B8" s="4" t="s">
        <v>26</v>
      </c>
      <c r="C8" s="4" t="s">
        <v>47</v>
      </c>
      <c r="D8" s="4" t="s">
        <v>55</v>
      </c>
      <c r="E8" s="4" t="s">
        <v>56</v>
      </c>
      <c r="F8" s="6">
        <v>44868</v>
      </c>
      <c r="G8" s="6">
        <v>44872</v>
      </c>
      <c r="H8" s="4">
        <v>2</v>
      </c>
      <c r="I8" s="4">
        <v>4</v>
      </c>
      <c r="J8" s="4">
        <v>8</v>
      </c>
      <c r="K8" s="4" t="s">
        <v>30</v>
      </c>
      <c r="L8" s="4">
        <v>-668</v>
      </c>
      <c r="M8" s="4">
        <v>-668</v>
      </c>
      <c r="N8" s="4" t="s">
        <v>57</v>
      </c>
      <c r="O8" s="4" t="s">
        <v>32</v>
      </c>
      <c r="P8" s="4" t="s">
        <v>33</v>
      </c>
      <c r="Q8" s="4">
        <v>0</v>
      </c>
      <c r="R8" s="7">
        <v>44854</v>
      </c>
      <c r="S8" s="6">
        <v>44875</v>
      </c>
      <c r="T8" s="4" t="s">
        <v>34</v>
      </c>
      <c r="U8" s="4">
        <v>-668</v>
      </c>
      <c r="V8" s="4">
        <v>0</v>
      </c>
      <c r="W8" s="4">
        <v>0</v>
      </c>
      <c r="X8" s="4" t="s">
        <v>58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44871</v>
      </c>
      <c r="G9" s="6">
        <v>44872</v>
      </c>
      <c r="H9" s="4">
        <v>1</v>
      </c>
      <c r="I9" s="4">
        <v>1</v>
      </c>
      <c r="J9" s="4">
        <v>1</v>
      </c>
      <c r="K9" s="4" t="s">
        <v>30</v>
      </c>
      <c r="L9" s="4">
        <v>93</v>
      </c>
      <c r="M9" s="4">
        <v>93</v>
      </c>
      <c r="N9" s="4" t="s">
        <v>62</v>
      </c>
      <c r="O9" s="4" t="s">
        <v>32</v>
      </c>
      <c r="P9" s="4" t="s">
        <v>33</v>
      </c>
      <c r="Q9" s="4">
        <v>0</v>
      </c>
      <c r="R9" s="7">
        <v>44867</v>
      </c>
      <c r="S9" s="6">
        <v>44875</v>
      </c>
      <c r="T9" s="4" t="s">
        <v>34</v>
      </c>
      <c r="U9" s="4">
        <v>93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44870</v>
      </c>
      <c r="G10" s="6">
        <v>44872</v>
      </c>
      <c r="H10" s="4">
        <v>1</v>
      </c>
      <c r="I10" s="4">
        <v>2</v>
      </c>
      <c r="J10" s="4">
        <v>2</v>
      </c>
      <c r="K10" s="4" t="s">
        <v>30</v>
      </c>
      <c r="L10" s="4">
        <v>248</v>
      </c>
      <c r="M10" s="4">
        <v>248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44870</v>
      </c>
      <c r="S10" s="6">
        <v>44875</v>
      </c>
      <c r="T10" s="4" t="s">
        <v>34</v>
      </c>
      <c r="U10" s="4">
        <v>248</v>
      </c>
      <c r="V10" s="4">
        <v>0</v>
      </c>
      <c r="W10" s="4">
        <v>0</v>
      </c>
      <c r="X10" s="4" t="s">
        <v>69</v>
      </c>
      <c r="Y10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G18" sqref="G18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" style="4"/>
    <col min="5" max="5" width="9.375" style="4"/>
    <col min="6" max="6" width="9" style="4"/>
    <col min="7" max="7" width="9.125" style="4" customWidth="1"/>
    <col min="8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21181227517</v>
      </c>
      <c r="B2" s="6">
        <v>44871</v>
      </c>
      <c r="C2" s="6">
        <v>44872</v>
      </c>
      <c r="D2" s="4">
        <v>210</v>
      </c>
      <c r="E2" s="4" t="str">
        <f>VLOOKUP(A2,HOP!A:L,12,0)</f>
        <v>210.00</v>
      </c>
      <c r="F2" s="4" t="str">
        <f>VLOOKUP(A2,HOP!A:C,3,0)</f>
        <v>2709646</v>
      </c>
      <c r="G2" s="4">
        <f>D2-E2</f>
        <v>0</v>
      </c>
      <c r="H2" s="4" t="str">
        <f>$H$1&amp;F2</f>
        <v>，2709646</v>
      </c>
      <c r="I2" s="4" t="str">
        <f>VLOOKUP(A2,HOP!A:U,21,0)</f>
        <v>直连</v>
      </c>
    </row>
    <row r="3" s="4" customFormat="1" spans="1:9">
      <c r="A3" s="5">
        <v>21439868891</v>
      </c>
      <c r="B3" s="6">
        <v>44870</v>
      </c>
      <c r="C3" s="6">
        <v>44872</v>
      </c>
      <c r="D3" s="4">
        <v>566</v>
      </c>
      <c r="E3" s="4" t="str">
        <f>VLOOKUP(A3,HOP!A:L,12,0)</f>
        <v>566.00</v>
      </c>
      <c r="F3" s="4" t="str">
        <f>VLOOKUP(A3,HOP!A:C,3,0)</f>
        <v>2737710</v>
      </c>
      <c r="G3" s="4">
        <f t="shared" ref="G3:G8" si="0">D3-E3</f>
        <v>0</v>
      </c>
      <c r="H3" s="4" t="str">
        <f t="shared" ref="H3:H8" si="1">$H$1&amp;F3</f>
        <v>，2737710</v>
      </c>
      <c r="I3" s="4" t="str">
        <f>VLOOKUP(A3,HOP!A:U,21,0)</f>
        <v>直连</v>
      </c>
    </row>
    <row r="4" s="4" customFormat="1" hidden="1" spans="1:9">
      <c r="A4" s="5">
        <v>21464053205</v>
      </c>
      <c r="B4" s="6">
        <v>44865</v>
      </c>
      <c r="C4" s="6">
        <v>44872</v>
      </c>
      <c r="D4" s="4">
        <v>0</v>
      </c>
      <c r="E4" s="4" t="str">
        <f>VLOOKUP(A4,HOP!A:L,12,0)</f>
        <v>0.00</v>
      </c>
      <c r="F4" s="4" t="str">
        <f>VLOOKUP(A4,HOP!A:C,3,0)</f>
        <v>2742327</v>
      </c>
      <c r="G4" s="4">
        <f t="shared" si="0"/>
        <v>0</v>
      </c>
      <c r="H4" s="4" t="str">
        <f t="shared" si="1"/>
        <v>，2742327</v>
      </c>
      <c r="I4" s="4" t="str">
        <f>VLOOKUP(A4,HOP!A:U,21,0)</f>
        <v>直连</v>
      </c>
    </row>
    <row r="5" s="4" customFormat="1" spans="1:9">
      <c r="A5" s="5">
        <v>21492105772</v>
      </c>
      <c r="B5" s="6">
        <v>44870</v>
      </c>
      <c r="C5" s="6">
        <v>44872</v>
      </c>
      <c r="D5" s="4">
        <v>952</v>
      </c>
      <c r="E5" s="4" t="str">
        <f>VLOOKUP(A5,HOP!A:L,12,0)</f>
        <v>952.00</v>
      </c>
      <c r="F5" s="4" t="str">
        <f>VLOOKUP(A5,HOP!A:C,3,0)</f>
        <v>2748868</v>
      </c>
      <c r="G5" s="4">
        <f t="shared" si="0"/>
        <v>0</v>
      </c>
      <c r="H5" s="4" t="str">
        <f t="shared" si="1"/>
        <v>，2748868</v>
      </c>
      <c r="I5" s="4" t="str">
        <f>VLOOKUP(A5,HOP!A:U,21,0)</f>
        <v>直连</v>
      </c>
    </row>
    <row r="6" s="4" customFormat="1" hidden="1" spans="1:9">
      <c r="A6" s="5">
        <v>21498236680</v>
      </c>
      <c r="B6" s="6">
        <v>44868</v>
      </c>
      <c r="C6" s="6">
        <v>44872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21687273854</v>
      </c>
      <c r="B7" s="6">
        <v>44871</v>
      </c>
      <c r="C7" s="6">
        <v>44872</v>
      </c>
      <c r="D7" s="4">
        <v>93</v>
      </c>
      <c r="E7" s="4" t="str">
        <f>VLOOKUP(A7,HOP!A:L,12,0)</f>
        <v>93.00</v>
      </c>
      <c r="F7" s="4" t="str">
        <f>VLOOKUP(A7,HOP!A:C,3,0)</f>
        <v>2770826</v>
      </c>
      <c r="G7" s="4">
        <f t="shared" si="0"/>
        <v>0</v>
      </c>
      <c r="H7" s="4" t="str">
        <f t="shared" si="1"/>
        <v>，2770826</v>
      </c>
      <c r="I7" s="4" t="str">
        <f>VLOOKUP(A7,HOP!A:U,21,0)</f>
        <v>直采</v>
      </c>
    </row>
    <row r="8" s="4" customFormat="1" spans="1:9">
      <c r="A8" s="5">
        <v>21717667131</v>
      </c>
      <c r="B8" s="6">
        <v>44870</v>
      </c>
      <c r="C8" s="6">
        <v>44872</v>
      </c>
      <c r="D8" s="4">
        <v>248</v>
      </c>
      <c r="E8" s="4" t="str">
        <f>VLOOKUP(A8,HOP!A:L,12,0)</f>
        <v>248.00</v>
      </c>
      <c r="F8" s="4" t="str">
        <f>VLOOKUP(A8,HOP!A:C,3,0)</f>
        <v>2777388</v>
      </c>
      <c r="G8" s="4">
        <f t="shared" si="0"/>
        <v>0</v>
      </c>
      <c r="H8" s="4" t="str">
        <f t="shared" si="1"/>
        <v>，2777388</v>
      </c>
      <c r="I8" s="4" t="str">
        <f>VLOOKUP(A8,HOP!A:U,21,0)</f>
        <v>直采</v>
      </c>
    </row>
    <row r="10" spans="4:4">
      <c r="D10" s="4">
        <f>SUM(D2:D9)</f>
        <v>2069</v>
      </c>
    </row>
    <row r="14" spans="1:5">
      <c r="A14" s="4" t="s">
        <v>72</v>
      </c>
      <c r="D14" s="4">
        <v>341</v>
      </c>
      <c r="E14" s="4">
        <v>2676.76</v>
      </c>
    </row>
    <row r="15" spans="1:5">
      <c r="A15" s="4" t="s">
        <v>73</v>
      </c>
      <c r="D15" s="4">
        <v>1728</v>
      </c>
      <c r="E15" s="4">
        <v>13564.37</v>
      </c>
    </row>
    <row r="16" spans="1:5">
      <c r="A16" s="4" t="s">
        <v>74</v>
      </c>
      <c r="D16" s="4">
        <f>SUBTOTAL(9,D14:D15)</f>
        <v>2069</v>
      </c>
      <c r="E16" s="4">
        <f>SUBTOTAL(9,E14:E15)</f>
        <v>16241.13</v>
      </c>
    </row>
    <row r="17" spans="1:1">
      <c r="A17" s="4" t="s">
        <v>75</v>
      </c>
    </row>
  </sheetData>
  <autoFilter ref="A1:XFD10">
    <filterColumn colId="3">
      <filters blank="1">
        <filter val="210"/>
        <filter val="952"/>
        <filter val="93"/>
        <filter val="566"/>
        <filter val="248"/>
        <filter val="20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21717667131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21687273854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99</v>
      </c>
      <c r="H3" s="1" t="s">
        <v>100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119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21492105772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95</v>
      </c>
      <c r="G4" s="1" t="s">
        <v>99</v>
      </c>
      <c r="H4" s="1" t="s">
        <v>100</v>
      </c>
      <c r="I4" s="1" t="s">
        <v>124</v>
      </c>
      <c r="J4" s="1" t="s">
        <v>30</v>
      </c>
      <c r="K4" s="1" t="s">
        <v>125</v>
      </c>
      <c r="L4" s="1" t="s">
        <v>125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126</v>
      </c>
      <c r="S4" s="1" t="s">
        <v>108</v>
      </c>
      <c r="T4" s="1" t="s">
        <v>109</v>
      </c>
      <c r="U4" s="1" t="s">
        <v>127</v>
      </c>
      <c r="V4" s="1" t="s">
        <v>128</v>
      </c>
    </row>
    <row r="5" s="1" customFormat="1" spans="1:22">
      <c r="A5" s="3">
        <v>21464053205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99</v>
      </c>
      <c r="H5" s="1" t="s">
        <v>100</v>
      </c>
      <c r="I5" s="1" t="s">
        <v>104</v>
      </c>
      <c r="J5" s="1" t="s">
        <v>30</v>
      </c>
      <c r="K5" s="1" t="s">
        <v>104</v>
      </c>
      <c r="L5" s="1" t="s">
        <v>104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134</v>
      </c>
      <c r="S5" s="1" t="s">
        <v>108</v>
      </c>
      <c r="T5" s="1" t="s">
        <v>109</v>
      </c>
      <c r="U5" s="1" t="s">
        <v>127</v>
      </c>
      <c r="V5" s="1" t="s">
        <v>135</v>
      </c>
    </row>
    <row r="6" s="1" customFormat="1" spans="1:22">
      <c r="A6" s="3">
        <v>21439868891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95</v>
      </c>
      <c r="G6" s="1" t="s">
        <v>99</v>
      </c>
      <c r="H6" s="1" t="s">
        <v>100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142</v>
      </c>
      <c r="S6" s="1" t="s">
        <v>108</v>
      </c>
      <c r="T6" s="1" t="s">
        <v>109</v>
      </c>
      <c r="U6" s="1" t="s">
        <v>127</v>
      </c>
      <c r="V6" s="1" t="s">
        <v>143</v>
      </c>
    </row>
    <row r="7" s="1" customFormat="1" spans="1:22">
      <c r="A7" s="3">
        <v>21181227517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116</v>
      </c>
      <c r="G7" s="1" t="s">
        <v>99</v>
      </c>
      <c r="H7" s="1" t="s">
        <v>100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150</v>
      </c>
      <c r="S7" s="1" t="s">
        <v>108</v>
      </c>
      <c r="T7" s="1" t="s">
        <v>109</v>
      </c>
      <c r="U7" s="1" t="s">
        <v>127</v>
      </c>
      <c r="V7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2022-11-10T02:22:57Z</dcterms:created>
  <dcterms:modified xsi:type="dcterms:W3CDTF">2022-11-10T02:33:29Z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BCCD7BDDFF7F46BCA9D5B38B0E2EDE97</vt:lpwstr>
  </property>
  <property fmtid="{D5CDD505-2E9C-101B-9397-08002B2CF9AE}" pid="3" name="KSOProductBuildVer">
    <vt:lpwstr>2052-11.1.0.12763</vt:lpwstr>
  </property>
</Properties>
</file>