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对账!$1:$11</definedName>
  </definedNames>
  <calcPr calcId="144525"/>
</workbook>
</file>

<file path=xl/sharedStrings.xml><?xml version="1.0" encoding="utf-8"?>
<sst xmlns="http://schemas.openxmlformats.org/spreadsheetml/2006/main" count="234" uniqueCount="112">
  <si>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</si>
  <si>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</si>
  <si>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</si>
  <si>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</si>
  <si>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</si>
  <si>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</si>
  <si>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</si>
  <si>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</si>
  <si>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</si>
  <si>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</si>
  <si>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</si>
  <si>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</si>
  <si>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</si>
  <si>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</si>
  <si>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</si>
  <si>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</si>
  <si>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</si>
  <si>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</si>
  <si>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</si>
  <si>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</si>
  <si>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</si>
  <si>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</si>
  <si>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</si>
  <si>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</si>
  <si>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</si>
  <si>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999221596888788	</t>
  </si>
  <si>
    <t>Ctrip</t>
  </si>
  <si>
    <t>正常</t>
  </si>
  <si>
    <t>[梅州]梅州麓湖山酒店(67856423)</t>
  </si>
  <si>
    <t>标准双床房&lt;双人入住&gt;&lt;升级特惠&gt;&lt;双早&gt;&lt;新高价值日历房套餐&gt;&lt;新酒店礼盒&gt;</t>
  </si>
  <si>
    <t>CNY</t>
  </si>
  <si>
    <t>简朝国</t>
  </si>
  <si>
    <t>CA363221113CNY</t>
  </si>
  <si>
    <t>未提现</t>
  </si>
  <si>
    <t>携程开票</t>
  </si>
  <si>
    <t xml:space="preserve">	</t>
  </si>
  <si>
    <t xml:space="preserve">999221606224132	</t>
  </si>
  <si>
    <t>[五华]五华热矿泥温泉度假村(99113525)</t>
  </si>
  <si>
    <t>标准双床&lt;特别促销&gt;&lt;双人入住&gt;&lt;日历房套餐高价值&gt;&lt;双早&gt;&lt;新酒店礼盒&gt;</t>
  </si>
  <si>
    <t>纪梅芳</t>
  </si>
  <si>
    <t>取消</t>
  </si>
  <si>
    <t xml:space="preserve">999221607342137	</t>
  </si>
  <si>
    <t>[梅州]蕉岭培鸿乡墅(100954969)</t>
  </si>
  <si>
    <t>乡韵双人房&lt;特惠专享&gt;&lt;双人入住&gt;&lt;双早&gt;</t>
  </si>
  <si>
    <t>李贤源</t>
  </si>
  <si>
    <t xml:space="preserve">2763972	</t>
  </si>
  <si>
    <t xml:space="preserve">Acknowledged	</t>
  </si>
  <si>
    <t xml:space="preserve">999221606197517	</t>
  </si>
  <si>
    <t>标准双床&lt;双人入住&gt;&lt;限量特惠&gt;&lt;双早&gt;&lt;新高价值日历房套餐&gt;&lt;新酒店礼盒&gt;</t>
  </si>
  <si>
    <t>吴思琪</t>
  </si>
  <si>
    <t>CA363221114CNY</t>
  </si>
  <si>
    <t xml:space="preserve">999221606345251	</t>
  </si>
  <si>
    <t xml:space="preserve">999221609675240	</t>
  </si>
  <si>
    <t>曾村村,赖国灵</t>
  </si>
  <si>
    <t xml:space="preserve">2764419	</t>
  </si>
  <si>
    <t xml:space="preserve">999221611330309	</t>
  </si>
  <si>
    <t>秋田双人房&lt;超值特惠&gt;&lt;双人入住&gt;&lt;双早&gt;</t>
  </si>
  <si>
    <t>彭秋玲</t>
  </si>
  <si>
    <t xml:space="preserve">999221612868880	</t>
  </si>
  <si>
    <t>[梅州]梅州新飞腾艺术酒店(100914635)</t>
  </si>
  <si>
    <t>豪华主题大床房&lt;特惠专享&gt;&lt;双人入住&gt;&lt;无早&gt;</t>
  </si>
  <si>
    <t>邓喜洋</t>
  </si>
  <si>
    <t xml:space="preserve">2765350	</t>
  </si>
  <si>
    <t>，</t>
  </si>
  <si>
    <t>202210271912320071</t>
  </si>
  <si>
    <t>202210281741570071</t>
  </si>
  <si>
    <t>202210281742060020</t>
  </si>
  <si>
    <t xml:space="preserve">用的渠道单号是21606345057 </t>
  </si>
  <si>
    <t>A221114093130481</t>
  </si>
  <si>
    <t>房集：i221114093002  1332.8元</t>
  </si>
  <si>
    <t>CNY / HKD 当前参考汇率: 1.105965283</t>
  </si>
  <si>
    <t>总计： 1780.58 CNY/
1969.26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</si>
  <si>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</si>
  <si>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</si>
  <si>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</si>
  <si>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</si>
  <si>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</si>
  <si>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</si>
  <si>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</si>
  <si>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</si>
  <si>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</si>
  <si>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</si>
  <si>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</si>
  <si>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</si>
  <si>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</si>
  <si>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</si>
  <si>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</si>
  <si>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</si>
  <si>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</si>
  <si>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</si>
  <si>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</si>
  <si>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2022-10-29</t>
  </si>
  <si>
    <t>2765350</t>
  </si>
  <si>
    <t>梅州新飞腾艺术酒店</t>
  </si>
  <si>
    <t>2022-10-30</t>
  </si>
  <si>
    <t>退房日周结</t>
  </si>
  <si>
    <t>161.16</t>
  </si>
  <si>
    <t>RMB</t>
  </si>
  <si>
    <t>0</t>
  </si>
  <si>
    <t>0.00</t>
  </si>
  <si>
    <t>携程国内直连(DD)</t>
  </si>
  <si>
    <t>01.011249</t>
  </si>
  <si>
    <t>2022-10-29 14:58:39</t>
  </si>
  <si>
    <t>否</t>
  </si>
  <si>
    <t>汇智国际旅游发展有限公司</t>
  </si>
  <si>
    <t>直采</t>
  </si>
  <si>
    <t>中国</t>
  </si>
  <si>
    <t>2022-10-28</t>
  </si>
  <si>
    <t>2763972</t>
  </si>
  <si>
    <t>梅州培鸿乡墅</t>
  </si>
  <si>
    <t>286.62</t>
  </si>
  <si>
    <t>2022-10-28 19:15:31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</si>
</sst>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14</xdr:col>
      <xdr:colOff>142875</xdr:colOff>
      <xdr:row>54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14650"/>
          <a:ext cx="10401300" cy="5076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44862</v>
      </c>
      <c r="G2" s="6">
        <v>44863</v>
      </c>
      <c r="H2" s="4">
        <v>1</v>
      </c>
      <c r="I2" s="4">
        <v>1</v>
      </c>
      <c r="J2" s="4">
        <v>1</v>
      </c>
      <c r="K2" s="4" t="s">
        <v>30</v>
      </c>
      <c r="L2" s="4">
        <v>266</v>
      </c>
      <c r="M2" s="4">
        <v>266</v>
      </c>
      <c r="N2" s="4" t="s">
        <v>31</v>
      </c>
      <c r="O2" s="4" t="s">
        <v>32</v>
      </c>
      <c r="P2" s="4" t="s">
        <v>33</v>
      </c>
      <c r="Q2" s="4">
        <v>0</v>
      </c>
      <c r="R2" s="7">
        <v>44861</v>
      </c>
      <c r="S2" s="6">
        <v>44878</v>
      </c>
      <c r="T2" s="4" t="s">
        <v>34</v>
      </c>
      <c r="U2" s="4">
        <v>266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44862</v>
      </c>
      <c r="G3" s="6">
        <v>44863</v>
      </c>
      <c r="H3" s="4">
        <v>1</v>
      </c>
      <c r="I3" s="4">
        <v>1</v>
      </c>
      <c r="J3" s="4">
        <v>1</v>
      </c>
      <c r="K3" s="4" t="s">
        <v>30</v>
      </c>
      <c r="L3" s="4">
        <v>476</v>
      </c>
      <c r="M3" s="4">
        <v>476</v>
      </c>
      <c r="N3" s="4" t="s">
        <v>39</v>
      </c>
      <c r="O3" s="4" t="s">
        <v>32</v>
      </c>
      <c r="P3" s="4" t="s">
        <v>33</v>
      </c>
      <c r="Q3" s="4">
        <v>0</v>
      </c>
      <c r="R3" s="7">
        <v>44862</v>
      </c>
      <c r="S3" s="6">
        <v>44878</v>
      </c>
      <c r="T3" s="4" t="s">
        <v>34</v>
      </c>
      <c r="U3" s="4">
        <v>476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36</v>
      </c>
      <c r="B4" s="4" t="s">
        <v>26</v>
      </c>
      <c r="C4" s="4" t="s">
        <v>40</v>
      </c>
      <c r="D4" s="4" t="s">
        <v>37</v>
      </c>
      <c r="E4" s="4" t="s">
        <v>38</v>
      </c>
      <c r="F4" s="6">
        <v>44862</v>
      </c>
      <c r="G4" s="6">
        <v>44863</v>
      </c>
      <c r="H4" s="4">
        <v>1</v>
      </c>
      <c r="I4" s="4">
        <v>1</v>
      </c>
      <c r="J4" s="4">
        <v>1</v>
      </c>
      <c r="K4" s="4" t="s">
        <v>30</v>
      </c>
      <c r="L4" s="4">
        <v>-476</v>
      </c>
      <c r="M4" s="4">
        <v>-476</v>
      </c>
      <c r="N4" s="4" t="s">
        <v>39</v>
      </c>
      <c r="O4" s="4" t="s">
        <v>32</v>
      </c>
      <c r="P4" s="4" t="s">
        <v>33</v>
      </c>
      <c r="Q4" s="4">
        <v>0</v>
      </c>
      <c r="R4" s="7">
        <v>44862</v>
      </c>
      <c r="S4" s="6">
        <v>44878</v>
      </c>
      <c r="T4" s="4" t="s">
        <v>34</v>
      </c>
      <c r="U4" s="4">
        <v>-476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41</v>
      </c>
      <c r="B5" s="4" t="s">
        <v>26</v>
      </c>
      <c r="C5" s="4" t="s">
        <v>27</v>
      </c>
      <c r="D5" s="4" t="s">
        <v>42</v>
      </c>
      <c r="E5" s="4" t="s">
        <v>43</v>
      </c>
      <c r="F5" s="6">
        <v>44862</v>
      </c>
      <c r="G5" s="6">
        <v>44863</v>
      </c>
      <c r="H5" s="4">
        <v>1</v>
      </c>
      <c r="I5" s="4">
        <v>1</v>
      </c>
      <c r="J5" s="4">
        <v>1</v>
      </c>
      <c r="K5" s="4" t="s">
        <v>30</v>
      </c>
      <c r="L5" s="4">
        <v>286.62</v>
      </c>
      <c r="M5" s="4">
        <v>286.62</v>
      </c>
      <c r="N5" s="4" t="s">
        <v>44</v>
      </c>
      <c r="O5" s="4" t="s">
        <v>32</v>
      </c>
      <c r="P5" s="4" t="s">
        <v>33</v>
      </c>
      <c r="Q5" s="4">
        <v>0</v>
      </c>
      <c r="R5" s="7">
        <v>44862</v>
      </c>
      <c r="S5" s="6">
        <v>44878</v>
      </c>
      <c r="T5" s="4" t="s">
        <v>34</v>
      </c>
      <c r="U5" s="4">
        <v>286.62</v>
      </c>
      <c r="V5" s="4">
        <v>0</v>
      </c>
      <c r="W5" s="4">
        <v>0</v>
      </c>
      <c r="X5" s="4" t="s">
        <v>45</v>
      </c>
      <c r="Y5" s="4" t="s">
        <v>46</v>
      </c>
    </row>
    <row r="6" s="4" customFormat="1" spans="1:25">
      <c r="A6" s="4" t="s">
        <v>47</v>
      </c>
      <c r="B6" s="4" t="s">
        <v>26</v>
      </c>
      <c r="C6" s="4" t="s">
        <v>27</v>
      </c>
      <c r="D6" s="4" t="s">
        <v>37</v>
      </c>
      <c r="E6" s="4" t="s">
        <v>48</v>
      </c>
      <c r="F6" s="6">
        <v>44863</v>
      </c>
      <c r="G6" s="6">
        <v>44864</v>
      </c>
      <c r="H6" s="4">
        <v>1</v>
      </c>
      <c r="I6" s="4">
        <v>1</v>
      </c>
      <c r="J6" s="4">
        <v>1</v>
      </c>
      <c r="K6" s="4" t="s">
        <v>30</v>
      </c>
      <c r="L6" s="4">
        <v>590.8</v>
      </c>
      <c r="M6" s="4">
        <v>590.8</v>
      </c>
      <c r="N6" s="4" t="s">
        <v>49</v>
      </c>
      <c r="O6" s="4" t="s">
        <v>50</v>
      </c>
      <c r="P6" s="4" t="s">
        <v>33</v>
      </c>
      <c r="Q6" s="4">
        <v>0</v>
      </c>
      <c r="R6" s="7">
        <v>44862</v>
      </c>
      <c r="S6" s="6">
        <v>44879</v>
      </c>
      <c r="T6" s="4" t="s">
        <v>34</v>
      </c>
      <c r="U6" s="4">
        <v>590.8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51</v>
      </c>
      <c r="B7" s="4" t="s">
        <v>26</v>
      </c>
      <c r="C7" s="4" t="s">
        <v>27</v>
      </c>
      <c r="D7" s="4" t="s">
        <v>37</v>
      </c>
      <c r="E7" s="4" t="s">
        <v>38</v>
      </c>
      <c r="F7" s="6">
        <v>44863</v>
      </c>
      <c r="G7" s="6">
        <v>44864</v>
      </c>
      <c r="H7" s="4">
        <v>1</v>
      </c>
      <c r="I7" s="4">
        <v>1</v>
      </c>
      <c r="J7" s="4">
        <v>1</v>
      </c>
      <c r="K7" s="4" t="s">
        <v>30</v>
      </c>
      <c r="L7" s="4">
        <v>476</v>
      </c>
      <c r="M7" s="4">
        <v>476</v>
      </c>
      <c r="N7" s="4" t="s">
        <v>39</v>
      </c>
      <c r="O7" s="4" t="s">
        <v>50</v>
      </c>
      <c r="P7" s="4" t="s">
        <v>33</v>
      </c>
      <c r="Q7" s="4">
        <v>0</v>
      </c>
      <c r="R7" s="7">
        <v>44862</v>
      </c>
      <c r="S7" s="6">
        <v>44879</v>
      </c>
      <c r="T7" s="4" t="s">
        <v>34</v>
      </c>
      <c r="U7" s="4">
        <v>476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52</v>
      </c>
      <c r="B8" s="4" t="s">
        <v>26</v>
      </c>
      <c r="C8" s="4" t="s">
        <v>27</v>
      </c>
      <c r="D8" s="4" t="s">
        <v>42</v>
      </c>
      <c r="E8" s="4" t="s">
        <v>43</v>
      </c>
      <c r="F8" s="6">
        <v>44863</v>
      </c>
      <c r="G8" s="6">
        <v>44864</v>
      </c>
      <c r="H8" s="4">
        <v>2</v>
      </c>
      <c r="I8" s="4">
        <v>1</v>
      </c>
      <c r="J8" s="4">
        <v>2</v>
      </c>
      <c r="K8" s="4" t="s">
        <v>30</v>
      </c>
      <c r="L8" s="4">
        <v>573.24</v>
      </c>
      <c r="M8" s="4">
        <v>573.24</v>
      </c>
      <c r="N8" s="4" t="s">
        <v>53</v>
      </c>
      <c r="O8" s="4" t="s">
        <v>50</v>
      </c>
      <c r="P8" s="4" t="s">
        <v>33</v>
      </c>
      <c r="Q8" s="4">
        <v>0</v>
      </c>
      <c r="R8" s="7">
        <v>44863</v>
      </c>
      <c r="S8" s="6">
        <v>44879</v>
      </c>
      <c r="T8" s="4" t="s">
        <v>34</v>
      </c>
      <c r="U8" s="4">
        <v>573.24</v>
      </c>
      <c r="V8" s="4">
        <v>0</v>
      </c>
      <c r="W8" s="4">
        <v>0</v>
      </c>
      <c r="X8" s="4" t="s">
        <v>54</v>
      </c>
      <c r="Y8" s="4" t="s">
        <v>35</v>
      </c>
    </row>
    <row r="9" s="4" customFormat="1" spans="1:25">
      <c r="A9" s="4" t="s">
        <v>52</v>
      </c>
      <c r="B9" s="4" t="s">
        <v>26</v>
      </c>
      <c r="C9" s="4" t="s">
        <v>40</v>
      </c>
      <c r="D9" s="4" t="s">
        <v>42</v>
      </c>
      <c r="E9" s="4" t="s">
        <v>43</v>
      </c>
      <c r="F9" s="6">
        <v>44863</v>
      </c>
      <c r="G9" s="6">
        <v>44864</v>
      </c>
      <c r="H9" s="4">
        <v>2</v>
      </c>
      <c r="I9" s="4">
        <v>1</v>
      </c>
      <c r="J9" s="4">
        <v>2</v>
      </c>
      <c r="K9" s="4" t="s">
        <v>30</v>
      </c>
      <c r="L9" s="4">
        <v>-573.24</v>
      </c>
      <c r="M9" s="4">
        <v>-573.24</v>
      </c>
      <c r="N9" s="4" t="s">
        <v>53</v>
      </c>
      <c r="O9" s="4" t="s">
        <v>50</v>
      </c>
      <c r="P9" s="4" t="s">
        <v>33</v>
      </c>
      <c r="Q9" s="4">
        <v>0</v>
      </c>
      <c r="R9" s="7">
        <v>44863</v>
      </c>
      <c r="S9" s="6">
        <v>44879</v>
      </c>
      <c r="T9" s="4" t="s">
        <v>34</v>
      </c>
      <c r="U9" s="4">
        <v>-573.24</v>
      </c>
      <c r="V9" s="4">
        <v>0</v>
      </c>
      <c r="W9" s="4">
        <v>0</v>
      </c>
      <c r="X9" s="4" t="s">
        <v>54</v>
      </c>
      <c r="Y9" s="4" t="s">
        <v>35</v>
      </c>
    </row>
    <row r="10" s="4" customFormat="1" spans="1:25">
      <c r="A10" s="4" t="s">
        <v>55</v>
      </c>
      <c r="B10" s="4" t="s">
        <v>26</v>
      </c>
      <c r="C10" s="4" t="s">
        <v>27</v>
      </c>
      <c r="D10" s="4" t="s">
        <v>42</v>
      </c>
      <c r="E10" s="4" t="s">
        <v>56</v>
      </c>
      <c r="F10" s="6">
        <v>44863</v>
      </c>
      <c r="G10" s="6">
        <v>44864</v>
      </c>
      <c r="H10" s="4">
        <v>1</v>
      </c>
      <c r="I10" s="4">
        <v>1</v>
      </c>
      <c r="J10" s="4">
        <v>1</v>
      </c>
      <c r="K10" s="4" t="s">
        <v>30</v>
      </c>
      <c r="L10" s="4">
        <v>242.45</v>
      </c>
      <c r="M10" s="4">
        <v>242.45</v>
      </c>
      <c r="N10" s="4" t="s">
        <v>57</v>
      </c>
      <c r="O10" s="4" t="s">
        <v>50</v>
      </c>
      <c r="P10" s="4" t="s">
        <v>33</v>
      </c>
      <c r="Q10" s="4">
        <v>0</v>
      </c>
      <c r="R10" s="7">
        <v>44863</v>
      </c>
      <c r="S10" s="6">
        <v>44879</v>
      </c>
      <c r="T10" s="4" t="s">
        <v>34</v>
      </c>
      <c r="U10" s="4">
        <v>242.45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55</v>
      </c>
      <c r="B11" s="4" t="s">
        <v>26</v>
      </c>
      <c r="C11" s="4" t="s">
        <v>40</v>
      </c>
      <c r="D11" s="4" t="s">
        <v>42</v>
      </c>
      <c r="E11" s="4" t="s">
        <v>56</v>
      </c>
      <c r="F11" s="6">
        <v>44863</v>
      </c>
      <c r="G11" s="6">
        <v>44864</v>
      </c>
      <c r="H11" s="4">
        <v>1</v>
      </c>
      <c r="I11" s="4">
        <v>1</v>
      </c>
      <c r="J11" s="4">
        <v>1</v>
      </c>
      <c r="K11" s="4" t="s">
        <v>30</v>
      </c>
      <c r="L11" s="4">
        <v>-242.45</v>
      </c>
      <c r="M11" s="4">
        <v>-242.45</v>
      </c>
      <c r="N11" s="4" t="s">
        <v>57</v>
      </c>
      <c r="O11" s="4" t="s">
        <v>50</v>
      </c>
      <c r="P11" s="4" t="s">
        <v>33</v>
      </c>
      <c r="Q11" s="4">
        <v>0</v>
      </c>
      <c r="R11" s="7">
        <v>44863</v>
      </c>
      <c r="S11" s="6">
        <v>44879</v>
      </c>
      <c r="T11" s="4" t="s">
        <v>34</v>
      </c>
      <c r="U11" s="4">
        <v>-242.45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58</v>
      </c>
      <c r="B12" s="4" t="s">
        <v>26</v>
      </c>
      <c r="C12" s="4" t="s">
        <v>27</v>
      </c>
      <c r="D12" s="4" t="s">
        <v>59</v>
      </c>
      <c r="E12" s="4" t="s">
        <v>60</v>
      </c>
      <c r="F12" s="6">
        <v>44863</v>
      </c>
      <c r="G12" s="6">
        <v>44864</v>
      </c>
      <c r="H12" s="4">
        <v>1</v>
      </c>
      <c r="I12" s="4">
        <v>1</v>
      </c>
      <c r="J12" s="4">
        <v>1</v>
      </c>
      <c r="K12" s="4" t="s">
        <v>30</v>
      </c>
      <c r="L12" s="4">
        <v>161.16</v>
      </c>
      <c r="M12" s="4">
        <v>161.16</v>
      </c>
      <c r="N12" s="4" t="s">
        <v>61</v>
      </c>
      <c r="O12" s="4" t="s">
        <v>50</v>
      </c>
      <c r="P12" s="4" t="s">
        <v>33</v>
      </c>
      <c r="Q12" s="4">
        <v>0</v>
      </c>
      <c r="R12" s="7">
        <v>44863</v>
      </c>
      <c r="S12" s="6">
        <v>44879</v>
      </c>
      <c r="T12" s="4" t="s">
        <v>34</v>
      </c>
      <c r="U12" s="4">
        <v>161.16</v>
      </c>
      <c r="V12" s="4">
        <v>0</v>
      </c>
      <c r="W12" s="4">
        <v>0</v>
      </c>
      <c r="X12" s="4" t="s">
        <v>62</v>
      </c>
      <c r="Y12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9"/>
  <sheetViews>
    <sheetView tabSelected="1" workbookViewId="0">
      <selection activeCell="E16" sqref="E16"/>
    </sheetView>
  </sheetViews>
  <sheetFormatPr defaultColWidth="9" defaultRowHeight="13.5"/>
  <cols>
    <col min="1" max="1" width="12.625" style="4"/>
    <col min="2" max="3" width="11.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63</v>
      </c>
    </row>
    <row r="2" s="4" customFormat="1" hidden="1" spans="1:10">
      <c r="A2" s="5">
        <v>999221596888788</v>
      </c>
      <c r="B2" s="6">
        <v>44862</v>
      </c>
      <c r="C2" s="6">
        <v>44863</v>
      </c>
      <c r="D2" s="4">
        <v>266</v>
      </c>
      <c r="E2" s="4">
        <v>266</v>
      </c>
      <c r="F2" s="8" t="s">
        <v>64</v>
      </c>
      <c r="G2" s="4">
        <f>D2-E2</f>
        <v>0</v>
      </c>
      <c r="H2" s="4" t="str">
        <f>$H$1&amp;F2</f>
        <v>，202210271912320071</v>
      </c>
      <c r="I2" s="4" t="e">
        <f>VLOOKUP(A2,HOP!A:U,21,0)</f>
        <v>#N/A</v>
      </c>
      <c r="J2" s="4">
        <v>10.27</v>
      </c>
    </row>
    <row r="3" s="4" customFormat="1" hidden="1" spans="1:9">
      <c r="A3" s="5">
        <v>999221606224132</v>
      </c>
      <c r="B3" s="6">
        <v>44862</v>
      </c>
      <c r="C3" s="6">
        <v>44863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9" si="0">D3-E3</f>
        <v>#N/A</v>
      </c>
      <c r="H3" s="4" t="e">
        <f t="shared" ref="H3:H9" si="1">$H$1&amp;F3</f>
        <v>#N/A</v>
      </c>
      <c r="I3" s="4" t="e">
        <f>VLOOKUP(A3,HOP!A:U,21,0)</f>
        <v>#N/A</v>
      </c>
    </row>
    <row r="4" s="4" customFormat="1" spans="1:9">
      <c r="A4" s="5">
        <v>999221607342137</v>
      </c>
      <c r="B4" s="6">
        <v>44862</v>
      </c>
      <c r="C4" s="6">
        <v>44863</v>
      </c>
      <c r="D4" s="4">
        <v>286.62</v>
      </c>
      <c r="E4" s="4" t="str">
        <f>VLOOKUP(A4,HOP!A:L,12,0)</f>
        <v>286.62</v>
      </c>
      <c r="F4" s="4" t="str">
        <f>VLOOKUP(A4,HOP!A:C,3,0)</f>
        <v>2763972</v>
      </c>
      <c r="G4" s="4">
        <f t="shared" si="0"/>
        <v>0</v>
      </c>
      <c r="H4" s="4" t="str">
        <f t="shared" si="1"/>
        <v>，2763972</v>
      </c>
      <c r="I4" s="4" t="str">
        <f>VLOOKUP(A4,HOP!A:U,21,0)</f>
        <v>直采</v>
      </c>
    </row>
    <row r="5" s="4" customFormat="1" hidden="1" spans="1:10">
      <c r="A5" s="5">
        <v>999221606197517</v>
      </c>
      <c r="B5" s="6">
        <v>44863</v>
      </c>
      <c r="C5" s="6">
        <v>44864</v>
      </c>
      <c r="D5" s="4">
        <v>590.8</v>
      </c>
      <c r="E5" s="4">
        <v>590.8</v>
      </c>
      <c r="F5" s="8" t="s">
        <v>65</v>
      </c>
      <c r="G5" s="4">
        <f t="shared" si="0"/>
        <v>0</v>
      </c>
      <c r="H5" s="4" t="str">
        <f t="shared" si="1"/>
        <v>，202210281741570071</v>
      </c>
      <c r="I5" s="4" t="e">
        <f>VLOOKUP(A5,HOP!A:U,21,0)</f>
        <v>#N/A</v>
      </c>
      <c r="J5" s="4">
        <v>10.28</v>
      </c>
    </row>
    <row r="6" s="4" customFormat="1" hidden="1" spans="1:11">
      <c r="A6" s="5">
        <v>999221606345251</v>
      </c>
      <c r="B6" s="6">
        <v>44863</v>
      </c>
      <c r="C6" s="6">
        <v>44864</v>
      </c>
      <c r="D6" s="4">
        <v>476</v>
      </c>
      <c r="E6" s="4">
        <v>476</v>
      </c>
      <c r="F6" s="8" t="s">
        <v>66</v>
      </c>
      <c r="G6" s="4">
        <f t="shared" si="0"/>
        <v>0</v>
      </c>
      <c r="H6" s="4" t="str">
        <f t="shared" si="1"/>
        <v>，202210281742060020</v>
      </c>
      <c r="I6" s="4" t="e">
        <f>VLOOKUP(A6,HOP!A:U,21,0)</f>
        <v>#N/A</v>
      </c>
      <c r="J6" s="4">
        <v>10.28</v>
      </c>
      <c r="K6" s="4" t="s">
        <v>67</v>
      </c>
    </row>
    <row r="7" s="4" customFormat="1" hidden="1" spans="1:9">
      <c r="A7" s="5">
        <v>999221609675240</v>
      </c>
      <c r="B7" s="6">
        <v>44863</v>
      </c>
      <c r="C7" s="6">
        <v>44864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9">
      <c r="A8" s="5">
        <v>999221611330309</v>
      </c>
      <c r="B8" s="6">
        <v>44863</v>
      </c>
      <c r="C8" s="6">
        <v>44864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spans="1:9">
      <c r="A9" s="5">
        <v>999221612868880</v>
      </c>
      <c r="B9" s="6">
        <v>44863</v>
      </c>
      <c r="C9" s="6">
        <v>44864</v>
      </c>
      <c r="D9" s="4">
        <v>161.16</v>
      </c>
      <c r="E9" s="4" t="str">
        <f>VLOOKUP(A9,HOP!A:L,12,0)</f>
        <v>161.16</v>
      </c>
      <c r="F9" s="4" t="str">
        <f>VLOOKUP(A9,HOP!A:C,3,0)</f>
        <v>2765350</v>
      </c>
      <c r="G9" s="4">
        <f t="shared" si="0"/>
        <v>0</v>
      </c>
      <c r="H9" s="4" t="str">
        <f t="shared" si="1"/>
        <v>，2765350</v>
      </c>
      <c r="I9" s="4" t="str">
        <f>VLOOKUP(A9,HOP!A:U,21,0)</f>
        <v>直采</v>
      </c>
    </row>
    <row r="10" hidden="1"/>
    <row r="11" hidden="1" spans="4:4">
      <c r="D11" s="4">
        <f>SUM(D2:D10)</f>
        <v>1780.58</v>
      </c>
    </row>
    <row r="16" spans="1:5">
      <c r="A16" s="4" t="s">
        <v>68</v>
      </c>
      <c r="D16" s="4">
        <v>447.78</v>
      </c>
      <c r="E16" s="4">
        <v>495.23</v>
      </c>
    </row>
    <row r="17" spans="1:5">
      <c r="A17" s="4" t="s">
        <v>69</v>
      </c>
      <c r="D17" s="4">
        <v>1332.8</v>
      </c>
      <c r="E17" s="4">
        <v>1474.03</v>
      </c>
    </row>
    <row r="18" spans="1:5">
      <c r="A18" s="4" t="s">
        <v>70</v>
      </c>
      <c r="D18" s="4">
        <f>SUBTOTAL(9,D16:D17)</f>
        <v>1780.58</v>
      </c>
      <c r="E18" s="4">
        <f>SUBTOTAL(9,E16:E17)</f>
        <v>1969.26</v>
      </c>
    </row>
    <row r="19" spans="1:1">
      <c r="A19" s="4" t="s">
        <v>71</v>
      </c>
    </row>
  </sheetData>
  <autoFilter ref="A1:XFD11">
    <filterColumn colId="3">
      <filters blank="1">
        <filter val="286.62"/>
        <filter val="266"/>
        <filter val="476"/>
        <filter val="161.16"/>
        <filter val="590.8"/>
        <filter val="1780.58"/>
      </filters>
    </filterColumn>
    <filterColumn colId="8">
      <filters>
        <filter val="直采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72</v>
      </c>
      <c r="B1" s="2" t="s">
        <v>73</v>
      </c>
      <c r="C1" s="2" t="s">
        <v>74</v>
      </c>
      <c r="D1" s="2" t="s">
        <v>75</v>
      </c>
      <c r="E1" s="2" t="s">
        <v>13</v>
      </c>
      <c r="F1" s="2" t="s">
        <v>5</v>
      </c>
      <c r="G1" s="2" t="s">
        <v>6</v>
      </c>
      <c r="H1" s="2" t="s">
        <v>76</v>
      </c>
      <c r="I1" s="2" t="s">
        <v>77</v>
      </c>
      <c r="J1" s="2" t="s">
        <v>78</v>
      </c>
      <c r="K1" s="2" t="s">
        <v>79</v>
      </c>
      <c r="L1" s="2" t="s">
        <v>80</v>
      </c>
      <c r="M1" s="2" t="s">
        <v>81</v>
      </c>
      <c r="N1" s="2" t="s">
        <v>82</v>
      </c>
      <c r="O1" s="2" t="s">
        <v>83</v>
      </c>
      <c r="P1" s="2" t="s">
        <v>84</v>
      </c>
      <c r="Q1" s="2" t="s">
        <v>85</v>
      </c>
      <c r="R1" s="2" t="s">
        <v>86</v>
      </c>
      <c r="S1" s="2" t="s">
        <v>87</v>
      </c>
      <c r="T1" s="2" t="s">
        <v>88</v>
      </c>
      <c r="U1" s="2" t="s">
        <v>89</v>
      </c>
      <c r="V1" s="2" t="s">
        <v>90</v>
      </c>
    </row>
    <row r="2" s="1" customFormat="1" spans="1:22">
      <c r="A2" s="3">
        <v>999221612868880</v>
      </c>
      <c r="B2" s="1" t="s">
        <v>91</v>
      </c>
      <c r="C2" s="1" t="s">
        <v>92</v>
      </c>
      <c r="D2" s="1" t="s">
        <v>93</v>
      </c>
      <c r="E2" s="1" t="s">
        <v>61</v>
      </c>
      <c r="F2" s="1" t="s">
        <v>91</v>
      </c>
      <c r="G2" s="1" t="s">
        <v>94</v>
      </c>
      <c r="H2" s="1" t="s">
        <v>95</v>
      </c>
      <c r="I2" s="1" t="s">
        <v>96</v>
      </c>
      <c r="J2" s="1" t="s">
        <v>97</v>
      </c>
      <c r="K2" s="1" t="s">
        <v>96</v>
      </c>
      <c r="L2" s="1" t="s">
        <v>96</v>
      </c>
      <c r="M2" s="1" t="s">
        <v>98</v>
      </c>
      <c r="N2" s="1" t="s">
        <v>98</v>
      </c>
      <c r="O2" s="1" t="s">
        <v>99</v>
      </c>
      <c r="P2" s="1" t="s">
        <v>100</v>
      </c>
      <c r="Q2" s="1" t="s">
        <v>101</v>
      </c>
      <c r="R2" s="1" t="s">
        <v>102</v>
      </c>
      <c r="S2" s="1" t="s">
        <v>103</v>
      </c>
      <c r="T2" s="1" t="s">
        <v>104</v>
      </c>
      <c r="U2" s="1" t="s">
        <v>105</v>
      </c>
      <c r="V2" s="1" t="s">
        <v>106</v>
      </c>
    </row>
    <row r="3" s="1" customFormat="1" spans="1:22">
      <c r="A3" s="3">
        <v>999221607342137</v>
      </c>
      <c r="B3" s="1" t="s">
        <v>107</v>
      </c>
      <c r="C3" s="1" t="s">
        <v>108</v>
      </c>
      <c r="D3" s="1" t="s">
        <v>109</v>
      </c>
      <c r="E3" s="1" t="s">
        <v>44</v>
      </c>
      <c r="F3" s="1" t="s">
        <v>107</v>
      </c>
      <c r="G3" s="1" t="s">
        <v>91</v>
      </c>
      <c r="H3" s="1" t="s">
        <v>95</v>
      </c>
      <c r="I3" s="1" t="s">
        <v>110</v>
      </c>
      <c r="J3" s="1" t="s">
        <v>97</v>
      </c>
      <c r="K3" s="1" t="s">
        <v>110</v>
      </c>
      <c r="L3" s="1" t="s">
        <v>110</v>
      </c>
      <c r="M3" s="1" t="s">
        <v>98</v>
      </c>
      <c r="N3" s="1" t="s">
        <v>98</v>
      </c>
      <c r="O3" s="1" t="s">
        <v>99</v>
      </c>
      <c r="P3" s="1" t="s">
        <v>100</v>
      </c>
      <c r="Q3" s="1" t="s">
        <v>101</v>
      </c>
      <c r="R3" s="1" t="s">
        <v>111</v>
      </c>
      <c r="S3" s="1" t="s">
        <v>103</v>
      </c>
      <c r="T3" s="1" t="s">
        <v>104</v>
      </c>
      <c r="U3" s="1" t="s">
        <v>105</v>
      </c>
      <c r="V3" s="1" t="s">
        <v>106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2022-11-14T01:17:36Z</dcterms:created>
  <dcterms:modified xsi:type="dcterms:W3CDTF">2022-11-14T01:30:00Z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102988CF0A594550A31AB52C0F902DF4</vt:lpwstr>
  </property>
  <property fmtid="{D5CDD505-2E9C-101B-9397-08002B2CF9AE}" pid="3" name="KSOProductBuildVer">
    <vt:lpwstr>2052-11.1.0.12763</vt:lpwstr>
  </property>
</Properties>
</file>