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<sst xmlns="http://schemas.openxmlformats.org/spreadsheetml/2006/main" count="121" uniqueCount="85">
  <si>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</si>
  <si>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</si>
  <si>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</si>
  <si>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</si>
  <si>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</si>
  <si>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</si>
  <si>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</si>
  <si>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</si>
  <si>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</si>
  <si>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</si>
  <si>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</si>
  <si>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</si>
  <si>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</si>
  <si>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</si>
  <si>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</si>
  <si>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</si>
  <si>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</si>
  <si>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</si>
  <si>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</si>
  <si>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</si>
  <si>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</si>
  <si>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</si>
  <si>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</si>
  <si>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</si>
  <si>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</si>
  <si>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999221765288237	</t>
  </si>
  <si>
    <t>Ctrip</t>
  </si>
  <si>
    <t>正常</t>
  </si>
  <si>
    <t>[汉中]汉中高铁站亚朵酒店(46312345)</t>
  </si>
  <si>
    <t>雅致房&lt;双人入住&gt;&lt;内宾&gt;&lt;预付&gt;&lt;单早&gt;</t>
  </si>
  <si>
    <t>CNY</t>
  </si>
  <si>
    <t>闻超</t>
  </si>
  <si>
    <t>CA11323221114CNY</t>
  </si>
  <si>
    <t>未提现</t>
  </si>
  <si>
    <t>携程开票</t>
  </si>
  <si>
    <t xml:space="preserve">2788214	</t>
  </si>
  <si>
    <t xml:space="preserve">	</t>
  </si>
  <si>
    <t xml:space="preserve">999221766580808	</t>
  </si>
  <si>
    <t>[无锡]无锡新区长江北路亚朵酒店(65109187)</t>
  </si>
  <si>
    <t>高级大床房&lt;双人入住&gt;&lt;内宾&gt;&lt;预付&gt;&lt;单早&gt;</t>
  </si>
  <si>
    <t>吴亮炽</t>
  </si>
  <si>
    <t xml:space="preserve">2788684	</t>
  </si>
  <si>
    <t>，</t>
  </si>
  <si>
    <t>A221114100141481</t>
  </si>
  <si>
    <t>CNY / HKD 当前参考汇率: 1.105965283</t>
  </si>
  <si>
    <t>总计： 651.83 CNY/
720.9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</si>
  <si>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</si>
  <si>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</si>
  <si>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</si>
  <si>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</si>
  <si>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</si>
  <si>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</si>
  <si>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</si>
  <si>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</si>
  <si>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</si>
  <si>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</si>
  <si>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</si>
  <si>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</si>
  <si>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</si>
  <si>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</si>
  <si>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</si>
  <si>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</si>
  <si>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</si>
  <si>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</si>
  <si>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</si>
  <si>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2022-11-10</t>
  </si>
  <si>
    <t>2788684</t>
  </si>
  <si>
    <t>无锡新区长江北路亚朵酒店</t>
  </si>
  <si>
    <t>2022-11-11</t>
  </si>
  <si>
    <t>退房日月结</t>
  </si>
  <si>
    <t>406.91</t>
  </si>
  <si>
    <t>RMB</t>
  </si>
  <si>
    <t>0</t>
  </si>
  <si>
    <t>0.00</t>
  </si>
  <si>
    <t>携程汇智国内直连</t>
  </si>
  <si>
    <t>1861</t>
  </si>
  <si>
    <t>2022-11-10 19:16:04</t>
  </si>
  <si>
    <t>否</t>
  </si>
  <si>
    <t>汇智国际旅游发展有限公司</t>
  </si>
  <si>
    <t>直连</t>
  </si>
  <si>
    <t>中国</t>
  </si>
  <si>
    <t>2788214</t>
  </si>
  <si>
    <t>汉中高铁站亚朵酒店</t>
  </si>
  <si>
    <t>244.92</t>
  </si>
  <si>
    <t>2022-11-10 16:08:20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</si>
</sst>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12</xdr:col>
      <xdr:colOff>28575</xdr:colOff>
      <xdr:row>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89154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44875</v>
      </c>
      <c r="G2" s="6">
        <v>44876</v>
      </c>
      <c r="H2" s="4">
        <v>1</v>
      </c>
      <c r="I2" s="4">
        <v>1</v>
      </c>
      <c r="J2" s="4">
        <v>1</v>
      </c>
      <c r="K2" s="4" t="s">
        <v>30</v>
      </c>
      <c r="L2" s="4">
        <v>244.92</v>
      </c>
      <c r="M2" s="4">
        <v>244.92</v>
      </c>
      <c r="N2" s="4" t="s">
        <v>31</v>
      </c>
      <c r="O2" s="4" t="s">
        <v>32</v>
      </c>
      <c r="P2" s="4" t="s">
        <v>33</v>
      </c>
      <c r="Q2" s="4">
        <v>0</v>
      </c>
      <c r="R2" s="7">
        <v>44875</v>
      </c>
      <c r="S2" s="6">
        <v>44879</v>
      </c>
      <c r="T2" s="4" t="s">
        <v>34</v>
      </c>
      <c r="U2" s="4">
        <v>244.92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44875</v>
      </c>
      <c r="G3" s="6">
        <v>44876</v>
      </c>
      <c r="H3" s="4">
        <v>1</v>
      </c>
      <c r="I3" s="4">
        <v>1</v>
      </c>
      <c r="J3" s="4">
        <v>1</v>
      </c>
      <c r="K3" s="4" t="s">
        <v>30</v>
      </c>
      <c r="L3" s="4">
        <v>406.91</v>
      </c>
      <c r="M3" s="4">
        <v>406.91</v>
      </c>
      <c r="N3" s="4" t="s">
        <v>40</v>
      </c>
      <c r="O3" s="4" t="s">
        <v>32</v>
      </c>
      <c r="P3" s="4" t="s">
        <v>33</v>
      </c>
      <c r="Q3" s="4">
        <v>0</v>
      </c>
      <c r="R3" s="7">
        <v>44875</v>
      </c>
      <c r="S3" s="6">
        <v>44879</v>
      </c>
      <c r="T3" s="4" t="s">
        <v>34</v>
      </c>
      <c r="U3" s="4">
        <v>406.91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999221765288237</v>
      </c>
      <c r="B2" s="6">
        <v>44875</v>
      </c>
      <c r="C2" s="6">
        <v>44876</v>
      </c>
      <c r="D2" s="4">
        <v>244.92</v>
      </c>
      <c r="E2" s="4" t="str">
        <f>VLOOKUP(A2,HOP!A:L,12,0)</f>
        <v>244.92</v>
      </c>
      <c r="F2" s="4" t="str">
        <f>VLOOKUP(A2,HOP!A:C,3,0)</f>
        <v>2788214</v>
      </c>
      <c r="G2" s="4">
        <f>D2-E2</f>
        <v>0</v>
      </c>
      <c r="H2" s="4" t="str">
        <f>$H$1&amp;F2</f>
        <v>，2788214</v>
      </c>
      <c r="I2" s="4" t="str">
        <f>VLOOKUP(A2,HOP!A:U,21,0)</f>
        <v>直连</v>
      </c>
    </row>
    <row r="3" s="4" customFormat="1" spans="1:9">
      <c r="A3" s="5">
        <v>999221766580808</v>
      </c>
      <c r="B3" s="6">
        <v>44875</v>
      </c>
      <c r="C3" s="6">
        <v>44876</v>
      </c>
      <c r="D3" s="4">
        <v>406.91</v>
      </c>
      <c r="E3" s="4" t="str">
        <f>VLOOKUP(A3,HOP!A:L,12,0)</f>
        <v>406.91</v>
      </c>
      <c r="F3" s="4" t="str">
        <f>VLOOKUP(A3,HOP!A:C,3,0)</f>
        <v>2788684</v>
      </c>
      <c r="G3" s="4">
        <f>D3-E3</f>
        <v>0</v>
      </c>
      <c r="H3" s="4" t="str">
        <f>$H$1&amp;F3</f>
        <v>，2788684</v>
      </c>
      <c r="I3" s="4" t="str">
        <f>VLOOKUP(A3,HOP!A:U,21,0)</f>
        <v>直连</v>
      </c>
    </row>
    <row r="5" spans="4:4">
      <c r="D5" s="4">
        <f>SUM(D2:D4)</f>
        <v>651.83</v>
      </c>
    </row>
    <row r="12" spans="1:1">
      <c r="A12" s="4" t="s">
        <v>43</v>
      </c>
    </row>
    <row r="13" spans="1:1">
      <c r="A13" s="4" t="s">
        <v>44</v>
      </c>
    </row>
    <row r="14" spans="1:1">
      <c r="A14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999221766580808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999221765288237</v>
      </c>
      <c r="B3" s="1" t="s">
        <v>65</v>
      </c>
      <c r="C3" s="1" t="s">
        <v>81</v>
      </c>
      <c r="D3" s="1" t="s">
        <v>82</v>
      </c>
      <c r="E3" s="1" t="s">
        <v>31</v>
      </c>
      <c r="F3" s="1" t="s">
        <v>65</v>
      </c>
      <c r="G3" s="1" t="s">
        <v>68</v>
      </c>
      <c r="H3" s="1" t="s">
        <v>69</v>
      </c>
      <c r="I3" s="1" t="s">
        <v>83</v>
      </c>
      <c r="J3" s="1" t="s">
        <v>71</v>
      </c>
      <c r="K3" s="1" t="s">
        <v>83</v>
      </c>
      <c r="L3" s="1" t="s">
        <v>83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84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2022-11-14T01:52:43Z</dcterms:created>
  <dcterms:modified xsi:type="dcterms:W3CDTF">2022-11-14T01:59:22Z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4B9A4C8BEC1940D194BBFC4C3E7FDFA3</vt:lpwstr>
  </property>
  <property fmtid="{D5CDD505-2E9C-101B-9397-08002B2CF9AE}" pid="3" name="KSOProductBuildVer">
    <vt:lpwstr>2052-11.1.0.12763</vt:lpwstr>
  </property>
</Properties>
</file>