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<sst xmlns="http://schemas.openxmlformats.org/spreadsheetml/2006/main" count="311" uniqueCount="170">
  <si>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</si>
  <si>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</si>
  <si>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</si>
  <si>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</si>
  <si>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</si>
  <si>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</si>
  <si>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</si>
  <si>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</si>
  <si>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</si>
  <si>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</si>
  <si>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</si>
  <si>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</si>
  <si>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</si>
  <si>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</si>
  <si>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</si>
  <si>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</si>
  <si>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</si>
  <si>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</si>
  <si>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</si>
  <si>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</si>
  <si>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</si>
  <si>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</si>
  <si>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</si>
  <si>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</si>
  <si>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</si>
  <si>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21217356522	</t>
  </si>
  <si>
    <t>Ctrip</t>
  </si>
  <si>
    <t>正常</t>
  </si>
  <si>
    <t>[罗马]锡拉库萨瑞伊里酒店(Raeli Hotel Siracusa)(37241074)</t>
  </si>
  <si>
    <t>经济房&lt;2人入住&gt;&lt;不退款&gt;</t>
  </si>
  <si>
    <t>USD</t>
  </si>
  <si>
    <t>CANTONE/Alfio,CANTONE/Domenico Emanuele</t>
  </si>
  <si>
    <t>CA5326221112USD</t>
  </si>
  <si>
    <t>未提现</t>
  </si>
  <si>
    <t>携程开票</t>
  </si>
  <si>
    <t xml:space="preserve">2712912	</t>
  </si>
  <si>
    <t xml:space="preserve">	</t>
  </si>
  <si>
    <t xml:space="preserve">21466317374	</t>
  </si>
  <si>
    <t>[曼谷]曼谷素坤逸辉盛阁酒店(Fraser Suites Sukhumvit, Bangkok)(37224148)</t>
  </si>
  <si>
    <t>一卧室行政公寓&lt;2人入住&gt;&lt;不退款&gt;</t>
  </si>
  <si>
    <t>godbold/paul</t>
  </si>
  <si>
    <t xml:space="preserve">2742833	</t>
  </si>
  <si>
    <t xml:space="preserve">52592SE016288-14	</t>
  </si>
  <si>
    <t xml:space="preserve">21493973066	</t>
  </si>
  <si>
    <t>[希登梅多斯]The Welk by Vacation Club Rentals(40018981)</t>
  </si>
  <si>
    <t>1卧绿色套房别墅&lt;2人入住&gt;&lt;不退款&gt;</t>
  </si>
  <si>
    <t>Yang/Bu</t>
  </si>
  <si>
    <t xml:space="preserve">2749345	</t>
  </si>
  <si>
    <t xml:space="preserve">118819455	</t>
  </si>
  <si>
    <t xml:space="preserve">21685290755	</t>
  </si>
  <si>
    <t>[曼谷]阿瓦尼阿特里姆曼谷酒店(SHA认证)(Avani Atrium Bangkok Hotel (SHA Certified))(37203036)</t>
  </si>
  <si>
    <t>阿瓦尼尊贵房&lt;2人入住&gt;&lt;不退款&gt;</t>
  </si>
  <si>
    <t>Yen/Chanes,Yen/Chanes</t>
  </si>
  <si>
    <t xml:space="preserve">2770325	</t>
  </si>
  <si>
    <t xml:space="preserve">53488380	</t>
  </si>
  <si>
    <t xml:space="preserve">21697952767	</t>
  </si>
  <si>
    <t>[曼谷]素坤逸57号萨利酒店(The Salil Hotel Sukhumvit 57 - Thonglor)(40721653)</t>
  </si>
  <si>
    <t>尊贵房&lt;1&gt;&lt;2人入住&gt;&lt;不退款&gt;</t>
  </si>
  <si>
    <t>LIN/HAISHENG</t>
  </si>
  <si>
    <t xml:space="preserve">2772857	</t>
  </si>
  <si>
    <t>取消</t>
  </si>
  <si>
    <t xml:space="preserve">21704176976	</t>
  </si>
  <si>
    <t>[首尔]三井酒店(Hotel Samjung)(37236514)</t>
  </si>
  <si>
    <t>标准双床房&lt;2人入住&gt;&lt;不退款&gt;</t>
  </si>
  <si>
    <t>Won/Hyoju</t>
  </si>
  <si>
    <t xml:space="preserve">2774291	</t>
  </si>
  <si>
    <t xml:space="preserve">22026694	</t>
  </si>
  <si>
    <t xml:space="preserve">21738613775	</t>
  </si>
  <si>
    <t>[首尔]首尔瑞克斯酒店(Seoul Rex Hotel)(44800701)</t>
  </si>
  <si>
    <t>标准双人房&lt;2人入住&gt;&lt;不退款&gt;</t>
  </si>
  <si>
    <t>PARK/JUNG HYUN</t>
  </si>
  <si>
    <t xml:space="preserve">2781236	</t>
  </si>
  <si>
    <t xml:space="preserve">02140	</t>
  </si>
  <si>
    <t xml:space="preserve">21746762021	</t>
  </si>
  <si>
    <t>[拉哈达图]拉哈达杜格雷斯酒店(Grace Hotel Lahad Datu)(39640040)</t>
  </si>
  <si>
    <t>豪华间&lt;2人入住&gt;&lt;不退款&gt;</t>
  </si>
  <si>
    <t>Han Sheng/Tee</t>
  </si>
  <si>
    <t xml:space="preserve">2783090	</t>
  </si>
  <si>
    <t xml:space="preserve">acknowledge	</t>
  </si>
  <si>
    <t>，</t>
  </si>
  <si>
    <t>A221112092649481</t>
  </si>
  <si>
    <t>A221112092911481</t>
  </si>
  <si>
    <t>USD / HKD 当前参考汇率: 7.84002</t>
  </si>
  <si>
    <t>总计： 1606 USD/
12591.07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</si>
  <si>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</si>
  <si>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</si>
  <si>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</si>
  <si>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</si>
  <si>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</si>
  <si>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</si>
  <si>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</si>
  <si>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</si>
  <si>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</si>
  <si>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</si>
  <si>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</si>
  <si>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</si>
  <si>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</si>
  <si>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</si>
  <si>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</si>
  <si>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</si>
  <si>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</si>
  <si>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</si>
  <si>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</si>
  <si>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2022-11-01</t>
  </si>
  <si>
    <t>2770325</t>
  </si>
  <si>
    <t>曼谷阿瓦尼中庭酒店</t>
  </si>
  <si>
    <t>Yen Chanes,Yen Chanes</t>
  </si>
  <si>
    <t>2022-11-06</t>
  </si>
  <si>
    <t>2022-11-09</t>
  </si>
  <si>
    <t>退房日周结</t>
  </si>
  <si>
    <t>812.43</t>
  </si>
  <si>
    <t>111.00</t>
  </si>
  <si>
    <t>0</t>
  </si>
  <si>
    <t>0.00</t>
  </si>
  <si>
    <t>携程盛景国际直连</t>
  </si>
  <si>
    <t>01.010677</t>
  </si>
  <si>
    <t>2022-11-01 20:52:03</t>
  </si>
  <si>
    <t>否</t>
  </si>
  <si>
    <t>汇智国际旅游发展有限公司</t>
  </si>
  <si>
    <t>直采</t>
  </si>
  <si>
    <t>泰国</t>
  </si>
  <si>
    <t>2022-11-08</t>
  </si>
  <si>
    <t>2783090</t>
  </si>
  <si>
    <t>拿笃达图优雅酒店</t>
  </si>
  <si>
    <t>Han Sheng Tee</t>
  </si>
  <si>
    <t>181.16</t>
  </si>
  <si>
    <t>25.00</t>
  </si>
  <si>
    <t>2022-11-08 13:48:52</t>
  </si>
  <si>
    <t>直连</t>
  </si>
  <si>
    <t>马来西亚</t>
  </si>
  <si>
    <t>2022-10-20</t>
  </si>
  <si>
    <t>2749345</t>
  </si>
  <si>
    <t>The Welk by Vacation Club Rentals</t>
  </si>
  <si>
    <t>Yang Bu</t>
  </si>
  <si>
    <t>2022-11-05</t>
  </si>
  <si>
    <t>5013.89</t>
  </si>
  <si>
    <t>692.00</t>
  </si>
  <si>
    <t>2022-10-20 08:38:24</t>
  </si>
  <si>
    <t>美国</t>
  </si>
  <si>
    <t>2022-11-03</t>
  </si>
  <si>
    <t>2774291</t>
  </si>
  <si>
    <t>首尔三井酒店</t>
  </si>
  <si>
    <t>Won Hyoju</t>
  </si>
  <si>
    <t>2022-11-07</t>
  </si>
  <si>
    <t>1095.92</t>
  </si>
  <si>
    <t>150.00</t>
  </si>
  <si>
    <t>2022-11-04 09:29:21</t>
  </si>
  <si>
    <t>韩国</t>
  </si>
  <si>
    <t>2781236</t>
  </si>
  <si>
    <t>首尔瑞克斯酒店</t>
  </si>
  <si>
    <t>PARK JUNG HYUN</t>
  </si>
  <si>
    <t>345.93</t>
  </si>
  <si>
    <t>48.00</t>
  </si>
  <si>
    <t>2022-11-08 10:13:45</t>
  </si>
  <si>
    <t>2022-09-28</t>
  </si>
  <si>
    <t>2712912</t>
  </si>
  <si>
    <t>锡拉库萨瑞伊里酒店</t>
  </si>
  <si>
    <t>CANTONE Alfio,CANTONE Domenico Emanuele</t>
  </si>
  <si>
    <t>644.11</t>
  </si>
  <si>
    <t>90.00</t>
  </si>
  <si>
    <t>2022-09-28 01:24:59</t>
  </si>
  <si>
    <t>意大利</t>
  </si>
  <si>
    <t>2022-10-16</t>
  </si>
  <si>
    <t>2742833</t>
  </si>
  <si>
    <t>曼谷素坤逸辉盛阁酒店</t>
  </si>
  <si>
    <t>godbold paul</t>
  </si>
  <si>
    <t>2022-11-04</t>
  </si>
  <si>
    <t>3533.10</t>
  </si>
  <si>
    <t>490.00</t>
  </si>
  <si>
    <t>2022-10-16 13:35:40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</si>
</sst>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12</xdr:col>
      <xdr:colOff>466725</xdr:colOff>
      <xdr:row>56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921067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44872</v>
      </c>
      <c r="G2" s="6">
        <v>44874</v>
      </c>
      <c r="H2" s="4">
        <v>1</v>
      </c>
      <c r="I2" s="4">
        <v>2</v>
      </c>
      <c r="J2" s="4">
        <v>2</v>
      </c>
      <c r="K2" s="4" t="s">
        <v>30</v>
      </c>
      <c r="L2" s="4">
        <v>90</v>
      </c>
      <c r="M2" s="4">
        <v>90</v>
      </c>
      <c r="N2" s="4" t="s">
        <v>31</v>
      </c>
      <c r="O2" s="4" t="s">
        <v>32</v>
      </c>
      <c r="P2" s="4" t="s">
        <v>33</v>
      </c>
      <c r="Q2" s="4">
        <v>0</v>
      </c>
      <c r="R2" s="7">
        <v>44832</v>
      </c>
      <c r="S2" s="6">
        <v>44877</v>
      </c>
      <c r="T2" s="4" t="s">
        <v>34</v>
      </c>
      <c r="U2" s="4">
        <v>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44869</v>
      </c>
      <c r="G3" s="6">
        <v>44874</v>
      </c>
      <c r="H3" s="4">
        <v>1</v>
      </c>
      <c r="I3" s="4">
        <v>5</v>
      </c>
      <c r="J3" s="4">
        <v>5</v>
      </c>
      <c r="K3" s="4" t="s">
        <v>30</v>
      </c>
      <c r="L3" s="4">
        <v>490</v>
      </c>
      <c r="M3" s="4">
        <v>490</v>
      </c>
      <c r="N3" s="4" t="s">
        <v>40</v>
      </c>
      <c r="O3" s="4" t="s">
        <v>32</v>
      </c>
      <c r="P3" s="4" t="s">
        <v>33</v>
      </c>
      <c r="Q3" s="4">
        <v>0</v>
      </c>
      <c r="R3" s="7">
        <v>44850</v>
      </c>
      <c r="S3" s="6">
        <v>44877</v>
      </c>
      <c r="T3" s="4" t="s">
        <v>34</v>
      </c>
      <c r="U3" s="4">
        <v>490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44870</v>
      </c>
      <c r="G4" s="6">
        <v>44874</v>
      </c>
      <c r="H4" s="4">
        <v>1</v>
      </c>
      <c r="I4" s="4">
        <v>4</v>
      </c>
      <c r="J4" s="4">
        <v>4</v>
      </c>
      <c r="K4" s="4" t="s">
        <v>30</v>
      </c>
      <c r="L4" s="4">
        <v>692</v>
      </c>
      <c r="M4" s="4">
        <v>692</v>
      </c>
      <c r="N4" s="4" t="s">
        <v>46</v>
      </c>
      <c r="O4" s="4" t="s">
        <v>32</v>
      </c>
      <c r="P4" s="4" t="s">
        <v>33</v>
      </c>
      <c r="Q4" s="4">
        <v>0</v>
      </c>
      <c r="R4" s="7">
        <v>44854</v>
      </c>
      <c r="S4" s="6">
        <v>44877</v>
      </c>
      <c r="T4" s="4" t="s">
        <v>34</v>
      </c>
      <c r="U4" s="4">
        <v>692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44871</v>
      </c>
      <c r="G5" s="6">
        <v>44874</v>
      </c>
      <c r="H5" s="4">
        <v>1</v>
      </c>
      <c r="I5" s="4">
        <v>3</v>
      </c>
      <c r="J5" s="4">
        <v>3</v>
      </c>
      <c r="K5" s="4" t="s">
        <v>30</v>
      </c>
      <c r="L5" s="4">
        <v>111</v>
      </c>
      <c r="M5" s="4">
        <v>111</v>
      </c>
      <c r="N5" s="4" t="s">
        <v>52</v>
      </c>
      <c r="O5" s="4" t="s">
        <v>32</v>
      </c>
      <c r="P5" s="4" t="s">
        <v>33</v>
      </c>
      <c r="Q5" s="4">
        <v>0</v>
      </c>
      <c r="R5" s="7">
        <v>44866</v>
      </c>
      <c r="S5" s="6">
        <v>44877</v>
      </c>
      <c r="T5" s="4" t="s">
        <v>34</v>
      </c>
      <c r="U5" s="4">
        <v>111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44868</v>
      </c>
      <c r="G6" s="6">
        <v>44874</v>
      </c>
      <c r="H6" s="4">
        <v>1</v>
      </c>
      <c r="I6" s="4">
        <v>6</v>
      </c>
      <c r="J6" s="4">
        <v>6</v>
      </c>
      <c r="K6" s="4" t="s">
        <v>30</v>
      </c>
      <c r="L6" s="4">
        <v>450</v>
      </c>
      <c r="M6" s="4">
        <v>450</v>
      </c>
      <c r="N6" s="4" t="s">
        <v>58</v>
      </c>
      <c r="O6" s="4" t="s">
        <v>32</v>
      </c>
      <c r="P6" s="4" t="s">
        <v>33</v>
      </c>
      <c r="Q6" s="4">
        <v>0</v>
      </c>
      <c r="R6" s="7">
        <v>44868</v>
      </c>
      <c r="S6" s="6">
        <v>44877</v>
      </c>
      <c r="T6" s="4" t="s">
        <v>34</v>
      </c>
      <c r="U6" s="4">
        <v>450</v>
      </c>
      <c r="V6" s="4">
        <v>0</v>
      </c>
      <c r="W6" s="4">
        <v>0</v>
      </c>
      <c r="X6" s="4" t="s">
        <v>59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60</v>
      </c>
      <c r="D7" s="4" t="s">
        <v>56</v>
      </c>
      <c r="E7" s="4" t="s">
        <v>57</v>
      </c>
      <c r="F7" s="6">
        <v>44868</v>
      </c>
      <c r="G7" s="6">
        <v>44874</v>
      </c>
      <c r="H7" s="4">
        <v>1</v>
      </c>
      <c r="I7" s="4">
        <v>6</v>
      </c>
      <c r="J7" s="4">
        <v>6</v>
      </c>
      <c r="K7" s="4" t="s">
        <v>30</v>
      </c>
      <c r="L7" s="4">
        <v>-450</v>
      </c>
      <c r="M7" s="4">
        <v>-450</v>
      </c>
      <c r="N7" s="4" t="s">
        <v>58</v>
      </c>
      <c r="O7" s="4" t="s">
        <v>32</v>
      </c>
      <c r="P7" s="4" t="s">
        <v>33</v>
      </c>
      <c r="Q7" s="4">
        <v>0</v>
      </c>
      <c r="R7" s="7">
        <v>44868</v>
      </c>
      <c r="S7" s="6">
        <v>44877</v>
      </c>
      <c r="T7" s="4" t="s">
        <v>34</v>
      </c>
      <c r="U7" s="4">
        <v>-450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44872</v>
      </c>
      <c r="G8" s="6">
        <v>44874</v>
      </c>
      <c r="H8" s="4">
        <v>1</v>
      </c>
      <c r="I8" s="4">
        <v>2</v>
      </c>
      <c r="J8" s="4">
        <v>2</v>
      </c>
      <c r="K8" s="4" t="s">
        <v>30</v>
      </c>
      <c r="L8" s="4">
        <v>150</v>
      </c>
      <c r="M8" s="4">
        <v>150</v>
      </c>
      <c r="N8" s="4" t="s">
        <v>64</v>
      </c>
      <c r="O8" s="4" t="s">
        <v>32</v>
      </c>
      <c r="P8" s="4" t="s">
        <v>33</v>
      </c>
      <c r="Q8" s="4">
        <v>0</v>
      </c>
      <c r="R8" s="7">
        <v>44868</v>
      </c>
      <c r="S8" s="6">
        <v>44877</v>
      </c>
      <c r="T8" s="4" t="s">
        <v>34</v>
      </c>
      <c r="U8" s="4">
        <v>150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44873</v>
      </c>
      <c r="G9" s="6">
        <v>44874</v>
      </c>
      <c r="H9" s="4">
        <v>1</v>
      </c>
      <c r="I9" s="4">
        <v>1</v>
      </c>
      <c r="J9" s="4">
        <v>1</v>
      </c>
      <c r="K9" s="4" t="s">
        <v>30</v>
      </c>
      <c r="L9" s="4">
        <v>48</v>
      </c>
      <c r="M9" s="4">
        <v>48</v>
      </c>
      <c r="N9" s="4" t="s">
        <v>70</v>
      </c>
      <c r="O9" s="4" t="s">
        <v>32</v>
      </c>
      <c r="P9" s="4" t="s">
        <v>33</v>
      </c>
      <c r="Q9" s="4">
        <v>0</v>
      </c>
      <c r="R9" s="7">
        <v>44872</v>
      </c>
      <c r="S9" s="6">
        <v>44877</v>
      </c>
      <c r="T9" s="4" t="s">
        <v>34</v>
      </c>
      <c r="U9" s="4">
        <v>48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44873</v>
      </c>
      <c r="G10" s="6">
        <v>44874</v>
      </c>
      <c r="H10" s="4">
        <v>1</v>
      </c>
      <c r="I10" s="4">
        <v>1</v>
      </c>
      <c r="J10" s="4">
        <v>1</v>
      </c>
      <c r="K10" s="4" t="s">
        <v>30</v>
      </c>
      <c r="L10" s="4">
        <v>25</v>
      </c>
      <c r="M10" s="4">
        <v>25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44873</v>
      </c>
      <c r="S10" s="6">
        <v>44877</v>
      </c>
      <c r="T10" s="4" t="s">
        <v>34</v>
      </c>
      <c r="U10" s="4">
        <v>25</v>
      </c>
      <c r="V10" s="4">
        <v>0</v>
      </c>
      <c r="W10" s="4">
        <v>0</v>
      </c>
      <c r="X10" s="4" t="s">
        <v>77</v>
      </c>
      <c r="Y10" s="4" t="s">
        <v>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6" sqref="A16:F20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21217356522</v>
      </c>
      <c r="B2" s="6">
        <v>44872</v>
      </c>
      <c r="C2" s="6">
        <v>44874</v>
      </c>
      <c r="D2" s="4">
        <v>90</v>
      </c>
      <c r="E2" s="4" t="str">
        <f>VLOOKUP(A2,HOP!A:L,12,0)</f>
        <v>90.00</v>
      </c>
      <c r="F2" s="4" t="str">
        <f>VLOOKUP(A2,HOP!A:C,3,0)</f>
        <v>2712912</v>
      </c>
      <c r="G2" s="4">
        <f>D2-E2</f>
        <v>0</v>
      </c>
      <c r="H2" s="4" t="str">
        <f>$H$1&amp;F2</f>
        <v>，2712912</v>
      </c>
      <c r="I2" s="4" t="str">
        <f>VLOOKUP(A2,HOP!A:U,21,0)</f>
        <v>直连</v>
      </c>
    </row>
    <row r="3" s="4" customFormat="1" spans="1:9">
      <c r="A3" s="5">
        <v>21466317374</v>
      </c>
      <c r="B3" s="6">
        <v>44869</v>
      </c>
      <c r="C3" s="6">
        <v>44874</v>
      </c>
      <c r="D3" s="4">
        <v>490</v>
      </c>
      <c r="E3" s="4" t="str">
        <f>VLOOKUP(A3,HOP!A:L,12,0)</f>
        <v>490.00</v>
      </c>
      <c r="F3" s="4" t="str">
        <f>VLOOKUP(A3,HOP!A:C,3,0)</f>
        <v>2742833</v>
      </c>
      <c r="G3" s="4">
        <f t="shared" ref="G3:G9" si="0">D3-E3</f>
        <v>0</v>
      </c>
      <c r="H3" s="4" t="str">
        <f t="shared" ref="H3:H9" si="1">$H$1&amp;F3</f>
        <v>，2742833</v>
      </c>
      <c r="I3" s="4" t="str">
        <f>VLOOKUP(A3,HOP!A:U,21,0)</f>
        <v>直连</v>
      </c>
    </row>
    <row r="4" s="4" customFormat="1" spans="1:9">
      <c r="A4" s="5">
        <v>21493973066</v>
      </c>
      <c r="B4" s="6">
        <v>44870</v>
      </c>
      <c r="C4" s="6">
        <v>44874</v>
      </c>
      <c r="D4" s="4">
        <v>692</v>
      </c>
      <c r="E4" s="4" t="str">
        <f>VLOOKUP(A4,HOP!A:L,12,0)</f>
        <v>692.00</v>
      </c>
      <c r="F4" s="4" t="str">
        <f>VLOOKUP(A4,HOP!A:C,3,0)</f>
        <v>2749345</v>
      </c>
      <c r="G4" s="4">
        <f t="shared" si="0"/>
        <v>0</v>
      </c>
      <c r="H4" s="4" t="str">
        <f t="shared" si="1"/>
        <v>，2749345</v>
      </c>
      <c r="I4" s="4" t="str">
        <f>VLOOKUP(A4,HOP!A:U,21,0)</f>
        <v>直连</v>
      </c>
    </row>
    <row r="5" s="4" customFormat="1" spans="1:9">
      <c r="A5" s="5">
        <v>21685290755</v>
      </c>
      <c r="B5" s="6">
        <v>44871</v>
      </c>
      <c r="C5" s="6">
        <v>44874</v>
      </c>
      <c r="D5" s="4">
        <v>111</v>
      </c>
      <c r="E5" s="4" t="str">
        <f>VLOOKUP(A5,HOP!A:L,12,0)</f>
        <v>111.00</v>
      </c>
      <c r="F5" s="4" t="str">
        <f>VLOOKUP(A5,HOP!A:C,3,0)</f>
        <v>2770325</v>
      </c>
      <c r="G5" s="4">
        <f t="shared" si="0"/>
        <v>0</v>
      </c>
      <c r="H5" s="4" t="str">
        <f t="shared" si="1"/>
        <v>，2770325</v>
      </c>
      <c r="I5" s="4" t="str">
        <f>VLOOKUP(A5,HOP!A:U,21,0)</f>
        <v>直采</v>
      </c>
    </row>
    <row r="6" s="4" customFormat="1" hidden="1" spans="1:9">
      <c r="A6" s="5">
        <v>21697952767</v>
      </c>
      <c r="B6" s="6">
        <v>44868</v>
      </c>
      <c r="C6" s="6">
        <v>44874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21704176976</v>
      </c>
      <c r="B7" s="6">
        <v>44872</v>
      </c>
      <c r="C7" s="6">
        <v>44874</v>
      </c>
      <c r="D7" s="4">
        <v>150</v>
      </c>
      <c r="E7" s="4" t="str">
        <f>VLOOKUP(A7,HOP!A:L,12,0)</f>
        <v>150.00</v>
      </c>
      <c r="F7" s="4" t="str">
        <f>VLOOKUP(A7,HOP!A:C,3,0)</f>
        <v>2774291</v>
      </c>
      <c r="G7" s="4">
        <f t="shared" si="0"/>
        <v>0</v>
      </c>
      <c r="H7" s="4" t="str">
        <f t="shared" si="1"/>
        <v>，2774291</v>
      </c>
      <c r="I7" s="4" t="str">
        <f>VLOOKUP(A7,HOP!A:U,21,0)</f>
        <v>直采</v>
      </c>
    </row>
    <row r="8" s="4" customFormat="1" spans="1:9">
      <c r="A8" s="5">
        <v>21738613775</v>
      </c>
      <c r="B8" s="6">
        <v>44873</v>
      </c>
      <c r="C8" s="6">
        <v>44874</v>
      </c>
      <c r="D8" s="4">
        <v>48</v>
      </c>
      <c r="E8" s="4" t="str">
        <f>VLOOKUP(A8,HOP!A:L,12,0)</f>
        <v>48.00</v>
      </c>
      <c r="F8" s="4" t="str">
        <f>VLOOKUP(A8,HOP!A:C,3,0)</f>
        <v>2781236</v>
      </c>
      <c r="G8" s="4">
        <f t="shared" si="0"/>
        <v>0</v>
      </c>
      <c r="H8" s="4" t="str">
        <f t="shared" si="1"/>
        <v>，2781236</v>
      </c>
      <c r="I8" s="4" t="str">
        <f>VLOOKUP(A8,HOP!A:U,21,0)</f>
        <v>直采</v>
      </c>
    </row>
    <row r="9" s="4" customFormat="1" spans="1:9">
      <c r="A9" s="5">
        <v>21746762021</v>
      </c>
      <c r="B9" s="6">
        <v>44873</v>
      </c>
      <c r="C9" s="6">
        <v>44874</v>
      </c>
      <c r="D9" s="4">
        <v>25</v>
      </c>
      <c r="E9" s="4" t="str">
        <f>VLOOKUP(A9,HOP!A:L,12,0)</f>
        <v>25.00</v>
      </c>
      <c r="F9" s="4" t="str">
        <f>VLOOKUP(A9,HOP!A:C,3,0)</f>
        <v>2783090</v>
      </c>
      <c r="G9" s="4">
        <f t="shared" si="0"/>
        <v>0</v>
      </c>
      <c r="H9" s="4" t="str">
        <f t="shared" si="1"/>
        <v>，2783090</v>
      </c>
      <c r="I9" s="4" t="str">
        <f>VLOOKUP(A9,HOP!A:U,21,0)</f>
        <v>直连</v>
      </c>
    </row>
    <row r="11" spans="4:4">
      <c r="D11" s="4">
        <f>SUM(D2:D10)</f>
        <v>1606</v>
      </c>
    </row>
    <row r="16" spans="1:5">
      <c r="A16" s="4" t="s">
        <v>80</v>
      </c>
      <c r="D16" s="4">
        <v>309</v>
      </c>
      <c r="E16" s="4">
        <v>2422.57</v>
      </c>
    </row>
    <row r="17" spans="1:5">
      <c r="A17" s="4" t="s">
        <v>81</v>
      </c>
      <c r="D17" s="4">
        <v>1297</v>
      </c>
      <c r="E17" s="4">
        <v>10168.5</v>
      </c>
    </row>
    <row r="18" spans="1:5">
      <c r="A18" s="4" t="s">
        <v>82</v>
      </c>
      <c r="D18" s="4">
        <f>SUBTOTAL(9,D16:D17)</f>
        <v>1606</v>
      </c>
      <c r="E18" s="4">
        <f>SUBTOTAL(9,E16:E17)</f>
        <v>12591.07</v>
      </c>
    </row>
    <row r="19" spans="1:1">
      <c r="A19" s="4" t="s">
        <v>83</v>
      </c>
    </row>
  </sheetData>
  <autoFilter ref="A1:XFD11">
    <filterColumn colId="3">
      <filters blank="1">
        <filter val="90"/>
        <filter val="150"/>
        <filter val="490"/>
        <filter val="111"/>
        <filter val="692"/>
        <filter val="25"/>
        <filter val="1606"/>
        <filter val="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D42" sqref="D42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21685290755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30</v>
      </c>
      <c r="K2" s="1" t="s">
        <v>111</v>
      </c>
      <c r="L2" s="1" t="s">
        <v>111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21746762021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121</v>
      </c>
      <c r="G3" s="1" t="s">
        <v>108</v>
      </c>
      <c r="H3" s="1" t="s">
        <v>109</v>
      </c>
      <c r="I3" s="1" t="s">
        <v>125</v>
      </c>
      <c r="J3" s="1" t="s">
        <v>30</v>
      </c>
      <c r="K3" s="1" t="s">
        <v>126</v>
      </c>
      <c r="L3" s="1" t="s">
        <v>126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127</v>
      </c>
      <c r="S3" s="1" t="s">
        <v>117</v>
      </c>
      <c r="T3" s="1" t="s">
        <v>118</v>
      </c>
      <c r="U3" s="1" t="s">
        <v>128</v>
      </c>
      <c r="V3" s="1" t="s">
        <v>129</v>
      </c>
    </row>
    <row r="4" s="1" customFormat="1" spans="1:22">
      <c r="A4" s="3">
        <v>21493973066</v>
      </c>
      <c r="B4" s="1" t="s">
        <v>130</v>
      </c>
      <c r="C4" s="1" t="s">
        <v>131</v>
      </c>
      <c r="D4" s="1" t="s">
        <v>132</v>
      </c>
      <c r="E4" s="1" t="s">
        <v>133</v>
      </c>
      <c r="F4" s="1" t="s">
        <v>134</v>
      </c>
      <c r="G4" s="1" t="s">
        <v>108</v>
      </c>
      <c r="H4" s="1" t="s">
        <v>109</v>
      </c>
      <c r="I4" s="1" t="s">
        <v>135</v>
      </c>
      <c r="J4" s="1" t="s">
        <v>30</v>
      </c>
      <c r="K4" s="1" t="s">
        <v>136</v>
      </c>
      <c r="L4" s="1" t="s">
        <v>136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137</v>
      </c>
      <c r="S4" s="1" t="s">
        <v>117</v>
      </c>
      <c r="T4" s="1" t="s">
        <v>118</v>
      </c>
      <c r="U4" s="1" t="s">
        <v>128</v>
      </c>
      <c r="V4" s="1" t="s">
        <v>138</v>
      </c>
    </row>
    <row r="5" s="1" customFormat="1" spans="1:22">
      <c r="A5" s="3">
        <v>21704176976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143</v>
      </c>
      <c r="G5" s="1" t="s">
        <v>108</v>
      </c>
      <c r="H5" s="1" t="s">
        <v>109</v>
      </c>
      <c r="I5" s="1" t="s">
        <v>144</v>
      </c>
      <c r="J5" s="1" t="s">
        <v>30</v>
      </c>
      <c r="K5" s="1" t="s">
        <v>145</v>
      </c>
      <c r="L5" s="1" t="s">
        <v>145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146</v>
      </c>
      <c r="S5" s="1" t="s">
        <v>117</v>
      </c>
      <c r="T5" s="1" t="s">
        <v>118</v>
      </c>
      <c r="U5" s="1" t="s">
        <v>119</v>
      </c>
      <c r="V5" s="1" t="s">
        <v>147</v>
      </c>
    </row>
    <row r="6" s="1" customFormat="1" spans="1:22">
      <c r="A6" s="3">
        <v>21738613775</v>
      </c>
      <c r="B6" s="1" t="s">
        <v>143</v>
      </c>
      <c r="C6" s="1" t="s">
        <v>148</v>
      </c>
      <c r="D6" s="1" t="s">
        <v>149</v>
      </c>
      <c r="E6" s="1" t="s">
        <v>150</v>
      </c>
      <c r="F6" s="1" t="s">
        <v>121</v>
      </c>
      <c r="G6" s="1" t="s">
        <v>108</v>
      </c>
      <c r="H6" s="1" t="s">
        <v>109</v>
      </c>
      <c r="I6" s="1" t="s">
        <v>151</v>
      </c>
      <c r="J6" s="1" t="s">
        <v>30</v>
      </c>
      <c r="K6" s="1" t="s">
        <v>152</v>
      </c>
      <c r="L6" s="1" t="s">
        <v>152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153</v>
      </c>
      <c r="S6" s="1" t="s">
        <v>117</v>
      </c>
      <c r="T6" s="1" t="s">
        <v>118</v>
      </c>
      <c r="U6" s="1" t="s">
        <v>119</v>
      </c>
      <c r="V6" s="1" t="s">
        <v>147</v>
      </c>
    </row>
    <row r="7" s="1" customFormat="1" spans="1:22">
      <c r="A7" s="3">
        <v>21217356522</v>
      </c>
      <c r="B7" s="1" t="s">
        <v>154</v>
      </c>
      <c r="C7" s="1" t="s">
        <v>155</v>
      </c>
      <c r="D7" s="1" t="s">
        <v>156</v>
      </c>
      <c r="E7" s="1" t="s">
        <v>157</v>
      </c>
      <c r="F7" s="1" t="s">
        <v>143</v>
      </c>
      <c r="G7" s="1" t="s">
        <v>108</v>
      </c>
      <c r="H7" s="1" t="s">
        <v>109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160</v>
      </c>
      <c r="S7" s="1" t="s">
        <v>117</v>
      </c>
      <c r="T7" s="1" t="s">
        <v>118</v>
      </c>
      <c r="U7" s="1" t="s">
        <v>128</v>
      </c>
      <c r="V7" s="1" t="s">
        <v>161</v>
      </c>
    </row>
    <row r="8" s="1" customFormat="1" spans="1:22">
      <c r="A8" s="3">
        <v>21466317374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166</v>
      </c>
      <c r="G8" s="1" t="s">
        <v>108</v>
      </c>
      <c r="H8" s="1" t="s">
        <v>109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169</v>
      </c>
      <c r="S8" s="1" t="s">
        <v>117</v>
      </c>
      <c r="T8" s="1" t="s">
        <v>118</v>
      </c>
      <c r="U8" s="1" t="s">
        <v>128</v>
      </c>
      <c r="V8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2022-11-12T01:17:51Z</dcterms:created>
  <dcterms:modified xsi:type="dcterms:W3CDTF">2022-11-12T01:27:51Z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BFA2D8490DFB4214B377C9D6FEA508E6</vt:lpwstr>
  </property>
  <property fmtid="{D5CDD505-2E9C-101B-9397-08002B2CF9AE}" pid="3" name="KSOProductBuildVer">
    <vt:lpwstr>2052-11.1.0.12763</vt:lpwstr>
  </property>
</Properties>
</file>