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</definedName>
  </definedNames>
  <calcPr calcId="144525"/>
</workbook>
</file>

<file path=xl/sharedStrings.xml><?xml version="1.0" encoding="utf-8"?>
<sst xmlns="http://schemas.openxmlformats.org/spreadsheetml/2006/main" count="286" uniqueCount="127">
  <si>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</si>
  <si>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</si>
  <si>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</si>
  <si>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</si>
  <si>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</si>
  <si>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</si>
  <si>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</si>
  <si>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</si>
  <si>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</si>
  <si>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</si>
  <si>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</si>
  <si>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</si>
  <si>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</si>
  <si>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</si>
  <si>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</si>
  <si>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</si>
  <si>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</si>
  <si>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</si>
  <si>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</si>
  <si>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</si>
  <si>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</si>
  <si>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</si>
  <si>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</si>
  <si>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</si>
  <si>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</si>
  <si>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999221752524187	</t>
  </si>
  <si>
    <t>Ctrip</t>
  </si>
  <si>
    <t>正常</t>
  </si>
  <si>
    <t>[五华]五华热矿泥温泉度假村(99113525)</t>
  </si>
  <si>
    <t>标准大床房&lt;特别促销&gt;&lt;日历房套餐高价值&gt;&lt;双早&gt;&lt;新酒店礼盒&gt;</t>
  </si>
  <si>
    <t>CNY</t>
  </si>
  <si>
    <t>邱创荣</t>
  </si>
  <si>
    <t>CA363221125CNY</t>
  </si>
  <si>
    <t>未提现</t>
  </si>
  <si>
    <t>携程开票</t>
  </si>
  <si>
    <t xml:space="preserve">	</t>
  </si>
  <si>
    <t xml:space="preserve">999221753030921	</t>
  </si>
  <si>
    <t>标准双床&lt;特别促销&gt;&lt;双人入住&gt;&lt;日历房套餐高价值&gt;&lt;双早&gt;&lt;新酒店礼盒&gt;</t>
  </si>
  <si>
    <t>刘志广</t>
  </si>
  <si>
    <t xml:space="preserve">999221753073215	</t>
  </si>
  <si>
    <t>张伟军</t>
  </si>
  <si>
    <t xml:space="preserve">999221753128055	</t>
  </si>
  <si>
    <t>李俊雁</t>
  </si>
  <si>
    <t xml:space="preserve">999221753312993	</t>
  </si>
  <si>
    <t>林嘉慧</t>
  </si>
  <si>
    <t xml:space="preserve">999221753443939	</t>
  </si>
  <si>
    <t>罗幸平</t>
  </si>
  <si>
    <t>取消</t>
  </si>
  <si>
    <t xml:space="preserve">999221753699947	</t>
  </si>
  <si>
    <t>李晓虹</t>
  </si>
  <si>
    <t xml:space="preserve">999221754154405	</t>
  </si>
  <si>
    <t>陈正娣</t>
  </si>
  <si>
    <t xml:space="preserve">999221754189745	</t>
  </si>
  <si>
    <t>肖喜辉</t>
  </si>
  <si>
    <t xml:space="preserve">999221754194047	</t>
  </si>
  <si>
    <t>罗德帅</t>
  </si>
  <si>
    <t xml:space="preserve">999221754654283	</t>
  </si>
  <si>
    <t>蒙双雄</t>
  </si>
  <si>
    <t xml:space="preserve">999221758962029	</t>
  </si>
  <si>
    <t>标准大床房&lt;特惠专享&gt;&lt;双人入住&gt;&lt;双早&gt;&lt;新酒店礼盒&gt;</t>
  </si>
  <si>
    <t xml:space="preserve">2786188	</t>
  </si>
  <si>
    <t xml:space="preserve">999221758972623	</t>
  </si>
  <si>
    <t>标准双床&lt;特惠专享&gt;&lt;双人入住&gt;&lt;双早&gt;&lt;新酒店礼盒&gt;</t>
  </si>
  <si>
    <t>陈春华</t>
  </si>
  <si>
    <t xml:space="preserve">2786192	</t>
  </si>
  <si>
    <t>，</t>
  </si>
  <si>
    <t>999221752524187</t>
  </si>
  <si>
    <t>202211091033590025</t>
  </si>
  <si>
    <t>999221753030921</t>
  </si>
  <si>
    <t>202211091159280020</t>
  </si>
  <si>
    <t>999221753073215</t>
  </si>
  <si>
    <t>202211091158470025</t>
  </si>
  <si>
    <t>999221753128055</t>
  </si>
  <si>
    <t>202211091210250025</t>
  </si>
  <si>
    <t>999221753443939</t>
  </si>
  <si>
    <t>202211091251140025</t>
  </si>
  <si>
    <t>999221753699947</t>
  </si>
  <si>
    <t>202211091332310020</t>
  </si>
  <si>
    <t>999221754154405</t>
  </si>
  <si>
    <t>202211091440450025</t>
  </si>
  <si>
    <t>999221754189745</t>
  </si>
  <si>
    <t>202211091440340020</t>
  </si>
  <si>
    <t>999221754194047</t>
  </si>
  <si>
    <t>202211091439440025</t>
  </si>
  <si>
    <t>999221754654283</t>
  </si>
  <si>
    <t>202211091542120020</t>
  </si>
  <si>
    <t>A221125105218481</t>
  </si>
  <si>
    <t>房集：i221125114539</t>
  </si>
  <si>
    <t>CNY / HKD 当前参考汇率: 1.090033307</t>
  </si>
  <si>
    <t>总计： 5865.3 CNY/
6393.37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</si>
  <si>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</si>
  <si>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</si>
  <si>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</si>
  <si>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</si>
  <si>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</si>
  <si>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</si>
  <si>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</si>
  <si>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</si>
  <si>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</si>
  <si>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</si>
  <si>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</si>
  <si>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</si>
  <si>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</si>
  <si>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</si>
  <si>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</si>
  <si>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</si>
  <si>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</si>
  <si>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</si>
  <si>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</si>
  <si>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2022-11-09</t>
  </si>
  <si>
    <t>2786192</t>
  </si>
  <si>
    <t>五华热矿泥温泉度假村</t>
  </si>
  <si>
    <t>2022-11-10</t>
  </si>
  <si>
    <t>退房日周结</t>
  </si>
  <si>
    <t>326.40</t>
  </si>
  <si>
    <t>RMB</t>
  </si>
  <si>
    <t>0</t>
  </si>
  <si>
    <t>0.00</t>
  </si>
  <si>
    <t>携程国内直连(DD)</t>
  </si>
  <si>
    <t>01.011249</t>
  </si>
  <si>
    <t>2022-11-09 18:19:24</t>
  </si>
  <si>
    <t>否</t>
  </si>
  <si>
    <t>汇智国际旅游发展有限公司</t>
  </si>
  <si>
    <t>直采</t>
  </si>
  <si>
    <t>中国</t>
  </si>
  <si>
    <t>2786188</t>
  </si>
  <si>
    <t>2022-11-09 18:18:23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</si>
</sst>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2" borderId="0" xfId="0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11</xdr:col>
      <xdr:colOff>622300</xdr:colOff>
      <xdr:row>51</xdr:row>
      <xdr:rowOff>127000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11600"/>
          <a:ext cx="9753600" cy="4749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9.81818181818182" defaultRowHeight="1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44874</v>
      </c>
      <c r="G2" s="6">
        <v>44875</v>
      </c>
      <c r="H2" s="4">
        <v>1</v>
      </c>
      <c r="I2" s="4">
        <v>1</v>
      </c>
      <c r="J2" s="4">
        <v>1</v>
      </c>
      <c r="K2" s="4" t="s">
        <v>30</v>
      </c>
      <c r="L2" s="4">
        <v>521.25</v>
      </c>
      <c r="M2" s="4">
        <v>521.25</v>
      </c>
      <c r="N2" s="4" t="s">
        <v>31</v>
      </c>
      <c r="O2" s="4" t="s">
        <v>32</v>
      </c>
      <c r="P2" s="4" t="s">
        <v>33</v>
      </c>
      <c r="Q2" s="4">
        <v>0</v>
      </c>
      <c r="R2" s="8">
        <v>44874</v>
      </c>
      <c r="S2" s="6">
        <v>44890</v>
      </c>
      <c r="T2" s="4" t="s">
        <v>34</v>
      </c>
      <c r="U2" s="4">
        <v>521.25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44874</v>
      </c>
      <c r="G3" s="6">
        <v>44875</v>
      </c>
      <c r="H3" s="4">
        <v>1</v>
      </c>
      <c r="I3" s="4">
        <v>1</v>
      </c>
      <c r="J3" s="4">
        <v>1</v>
      </c>
      <c r="K3" s="4" t="s">
        <v>30</v>
      </c>
      <c r="L3" s="4">
        <v>521.25</v>
      </c>
      <c r="M3" s="4">
        <v>521.25</v>
      </c>
      <c r="N3" s="4" t="s">
        <v>38</v>
      </c>
      <c r="O3" s="4" t="s">
        <v>32</v>
      </c>
      <c r="P3" s="4" t="s">
        <v>33</v>
      </c>
      <c r="Q3" s="4">
        <v>0</v>
      </c>
      <c r="R3" s="8">
        <v>44874</v>
      </c>
      <c r="S3" s="6">
        <v>44890</v>
      </c>
      <c r="T3" s="4" t="s">
        <v>34</v>
      </c>
      <c r="U3" s="4">
        <v>521.25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39</v>
      </c>
      <c r="B4" s="4" t="s">
        <v>26</v>
      </c>
      <c r="C4" s="4" t="s">
        <v>27</v>
      </c>
      <c r="D4" s="4" t="s">
        <v>28</v>
      </c>
      <c r="E4" s="4" t="s">
        <v>37</v>
      </c>
      <c r="F4" s="6">
        <v>44874</v>
      </c>
      <c r="G4" s="6">
        <v>44875</v>
      </c>
      <c r="H4" s="4">
        <v>1</v>
      </c>
      <c r="I4" s="4">
        <v>1</v>
      </c>
      <c r="J4" s="4">
        <v>1</v>
      </c>
      <c r="K4" s="4" t="s">
        <v>30</v>
      </c>
      <c r="L4" s="4">
        <v>521.25</v>
      </c>
      <c r="M4" s="4">
        <v>521.25</v>
      </c>
      <c r="N4" s="4" t="s">
        <v>40</v>
      </c>
      <c r="O4" s="4" t="s">
        <v>32</v>
      </c>
      <c r="P4" s="4" t="s">
        <v>33</v>
      </c>
      <c r="Q4" s="4">
        <v>0</v>
      </c>
      <c r="R4" s="8">
        <v>44874</v>
      </c>
      <c r="S4" s="6">
        <v>44890</v>
      </c>
      <c r="T4" s="4" t="s">
        <v>34</v>
      </c>
      <c r="U4" s="4">
        <v>521.25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28</v>
      </c>
      <c r="E5" s="4" t="s">
        <v>37</v>
      </c>
      <c r="F5" s="6">
        <v>44874</v>
      </c>
      <c r="G5" s="6">
        <v>44875</v>
      </c>
      <c r="H5" s="4">
        <v>1</v>
      </c>
      <c r="I5" s="4">
        <v>1</v>
      </c>
      <c r="J5" s="4">
        <v>1</v>
      </c>
      <c r="K5" s="4" t="s">
        <v>30</v>
      </c>
      <c r="L5" s="4">
        <v>521.25</v>
      </c>
      <c r="M5" s="4">
        <v>521.25</v>
      </c>
      <c r="N5" s="4" t="s">
        <v>42</v>
      </c>
      <c r="O5" s="4" t="s">
        <v>32</v>
      </c>
      <c r="P5" s="4" t="s">
        <v>33</v>
      </c>
      <c r="Q5" s="4">
        <v>0</v>
      </c>
      <c r="R5" s="8">
        <v>44874</v>
      </c>
      <c r="S5" s="6">
        <v>44890</v>
      </c>
      <c r="T5" s="4" t="s">
        <v>34</v>
      </c>
      <c r="U5" s="4">
        <v>521.25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44874</v>
      </c>
      <c r="G6" s="6">
        <v>44875</v>
      </c>
      <c r="H6" s="4">
        <v>1</v>
      </c>
      <c r="I6" s="4">
        <v>1</v>
      </c>
      <c r="J6" s="4">
        <v>1</v>
      </c>
      <c r="K6" s="4" t="s">
        <v>30</v>
      </c>
      <c r="L6" s="4">
        <v>521.25</v>
      </c>
      <c r="M6" s="4">
        <v>521.25</v>
      </c>
      <c r="N6" s="4" t="s">
        <v>44</v>
      </c>
      <c r="O6" s="4" t="s">
        <v>32</v>
      </c>
      <c r="P6" s="4" t="s">
        <v>33</v>
      </c>
      <c r="Q6" s="4">
        <v>0</v>
      </c>
      <c r="R6" s="8">
        <v>44874</v>
      </c>
      <c r="S6" s="6">
        <v>44890</v>
      </c>
      <c r="T6" s="4" t="s">
        <v>34</v>
      </c>
      <c r="U6" s="4">
        <v>521.25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27</v>
      </c>
      <c r="D7" s="4" t="s">
        <v>28</v>
      </c>
      <c r="E7" s="4" t="s">
        <v>37</v>
      </c>
      <c r="F7" s="6">
        <v>44874</v>
      </c>
      <c r="G7" s="6">
        <v>44875</v>
      </c>
      <c r="H7" s="4">
        <v>1</v>
      </c>
      <c r="I7" s="4">
        <v>1</v>
      </c>
      <c r="J7" s="4">
        <v>1</v>
      </c>
      <c r="K7" s="4" t="s">
        <v>30</v>
      </c>
      <c r="L7" s="4">
        <v>521.25</v>
      </c>
      <c r="M7" s="4">
        <v>521.25</v>
      </c>
      <c r="N7" s="4" t="s">
        <v>46</v>
      </c>
      <c r="O7" s="4" t="s">
        <v>32</v>
      </c>
      <c r="P7" s="4" t="s">
        <v>33</v>
      </c>
      <c r="Q7" s="4">
        <v>0</v>
      </c>
      <c r="R7" s="8">
        <v>44874</v>
      </c>
      <c r="S7" s="6">
        <v>44890</v>
      </c>
      <c r="T7" s="4" t="s">
        <v>34</v>
      </c>
      <c r="U7" s="4">
        <v>521.25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43</v>
      </c>
      <c r="B8" s="4" t="s">
        <v>26</v>
      </c>
      <c r="C8" s="4" t="s">
        <v>47</v>
      </c>
      <c r="D8" s="4" t="s">
        <v>28</v>
      </c>
      <c r="E8" s="4" t="s">
        <v>29</v>
      </c>
      <c r="F8" s="6">
        <v>44874</v>
      </c>
      <c r="G8" s="6">
        <v>44875</v>
      </c>
      <c r="H8" s="4">
        <v>1</v>
      </c>
      <c r="I8" s="4">
        <v>1</v>
      </c>
      <c r="J8" s="4">
        <v>1</v>
      </c>
      <c r="K8" s="4" t="s">
        <v>30</v>
      </c>
      <c r="L8" s="4">
        <v>-521.25</v>
      </c>
      <c r="M8" s="4">
        <v>-521.25</v>
      </c>
      <c r="N8" s="4" t="s">
        <v>44</v>
      </c>
      <c r="O8" s="4" t="s">
        <v>32</v>
      </c>
      <c r="P8" s="4" t="s">
        <v>33</v>
      </c>
      <c r="Q8" s="4">
        <v>0</v>
      </c>
      <c r="R8" s="8">
        <v>44874</v>
      </c>
      <c r="S8" s="6">
        <v>44890</v>
      </c>
      <c r="T8" s="4" t="s">
        <v>34</v>
      </c>
      <c r="U8" s="4">
        <v>-521.25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48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44874</v>
      </c>
      <c r="G9" s="6">
        <v>44875</v>
      </c>
      <c r="H9" s="4">
        <v>1</v>
      </c>
      <c r="I9" s="4">
        <v>1</v>
      </c>
      <c r="J9" s="4">
        <v>1</v>
      </c>
      <c r="K9" s="4" t="s">
        <v>30</v>
      </c>
      <c r="L9" s="4">
        <v>521.25</v>
      </c>
      <c r="M9" s="4">
        <v>521.25</v>
      </c>
      <c r="N9" s="4" t="s">
        <v>49</v>
      </c>
      <c r="O9" s="4" t="s">
        <v>32</v>
      </c>
      <c r="P9" s="4" t="s">
        <v>33</v>
      </c>
      <c r="Q9" s="4">
        <v>0</v>
      </c>
      <c r="R9" s="8">
        <v>44874</v>
      </c>
      <c r="S9" s="6">
        <v>44890</v>
      </c>
      <c r="T9" s="4" t="s">
        <v>34</v>
      </c>
      <c r="U9" s="4">
        <v>521.25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50</v>
      </c>
      <c r="B10" s="4" t="s">
        <v>26</v>
      </c>
      <c r="C10" s="4" t="s">
        <v>27</v>
      </c>
      <c r="D10" s="4" t="s">
        <v>28</v>
      </c>
      <c r="E10" s="4" t="s">
        <v>37</v>
      </c>
      <c r="F10" s="6">
        <v>44874</v>
      </c>
      <c r="G10" s="6">
        <v>44875</v>
      </c>
      <c r="H10" s="4">
        <v>1</v>
      </c>
      <c r="I10" s="4">
        <v>1</v>
      </c>
      <c r="J10" s="4">
        <v>1</v>
      </c>
      <c r="K10" s="4" t="s">
        <v>30</v>
      </c>
      <c r="L10" s="4">
        <v>521.25</v>
      </c>
      <c r="M10" s="4">
        <v>521.25</v>
      </c>
      <c r="N10" s="4" t="s">
        <v>51</v>
      </c>
      <c r="O10" s="4" t="s">
        <v>32</v>
      </c>
      <c r="P10" s="4" t="s">
        <v>33</v>
      </c>
      <c r="Q10" s="4">
        <v>0</v>
      </c>
      <c r="R10" s="8">
        <v>44874</v>
      </c>
      <c r="S10" s="6">
        <v>44890</v>
      </c>
      <c r="T10" s="4" t="s">
        <v>34</v>
      </c>
      <c r="U10" s="4">
        <v>521.25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52</v>
      </c>
      <c r="B11" s="4" t="s">
        <v>26</v>
      </c>
      <c r="C11" s="4" t="s">
        <v>27</v>
      </c>
      <c r="D11" s="4" t="s">
        <v>28</v>
      </c>
      <c r="E11" s="4" t="s">
        <v>37</v>
      </c>
      <c r="F11" s="6">
        <v>44874</v>
      </c>
      <c r="G11" s="6">
        <v>44875</v>
      </c>
      <c r="H11" s="4">
        <v>1</v>
      </c>
      <c r="I11" s="4">
        <v>1</v>
      </c>
      <c r="J11" s="4">
        <v>1</v>
      </c>
      <c r="K11" s="4" t="s">
        <v>30</v>
      </c>
      <c r="L11" s="4">
        <v>521.25</v>
      </c>
      <c r="M11" s="4">
        <v>521.25</v>
      </c>
      <c r="N11" s="4" t="s">
        <v>53</v>
      </c>
      <c r="O11" s="4" t="s">
        <v>32</v>
      </c>
      <c r="P11" s="4" t="s">
        <v>33</v>
      </c>
      <c r="Q11" s="4">
        <v>0</v>
      </c>
      <c r="R11" s="8">
        <v>44874</v>
      </c>
      <c r="S11" s="6">
        <v>44890</v>
      </c>
      <c r="T11" s="4" t="s">
        <v>34</v>
      </c>
      <c r="U11" s="4">
        <v>521.25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54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44874</v>
      </c>
      <c r="G12" s="6">
        <v>44875</v>
      </c>
      <c r="H12" s="4">
        <v>1</v>
      </c>
      <c r="I12" s="4">
        <v>1</v>
      </c>
      <c r="J12" s="4">
        <v>1</v>
      </c>
      <c r="K12" s="4" t="s">
        <v>30</v>
      </c>
      <c r="L12" s="4">
        <v>521.25</v>
      </c>
      <c r="M12" s="4">
        <v>521.25</v>
      </c>
      <c r="N12" s="4" t="s">
        <v>55</v>
      </c>
      <c r="O12" s="4" t="s">
        <v>32</v>
      </c>
      <c r="P12" s="4" t="s">
        <v>33</v>
      </c>
      <c r="Q12" s="4">
        <v>0</v>
      </c>
      <c r="R12" s="8">
        <v>44874</v>
      </c>
      <c r="S12" s="6">
        <v>44890</v>
      </c>
      <c r="T12" s="4" t="s">
        <v>34</v>
      </c>
      <c r="U12" s="4">
        <v>521.25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56</v>
      </c>
      <c r="B13" s="4" t="s">
        <v>26</v>
      </c>
      <c r="C13" s="4" t="s">
        <v>27</v>
      </c>
      <c r="D13" s="4" t="s">
        <v>28</v>
      </c>
      <c r="E13" s="4" t="s">
        <v>29</v>
      </c>
      <c r="F13" s="6">
        <v>44874</v>
      </c>
      <c r="G13" s="6">
        <v>44875</v>
      </c>
      <c r="H13" s="4">
        <v>1</v>
      </c>
      <c r="I13" s="4">
        <v>1</v>
      </c>
      <c r="J13" s="4">
        <v>1</v>
      </c>
      <c r="K13" s="4" t="s">
        <v>30</v>
      </c>
      <c r="L13" s="4">
        <v>521.25</v>
      </c>
      <c r="M13" s="4">
        <v>521.25</v>
      </c>
      <c r="N13" s="4" t="s">
        <v>57</v>
      </c>
      <c r="O13" s="4" t="s">
        <v>32</v>
      </c>
      <c r="P13" s="4" t="s">
        <v>33</v>
      </c>
      <c r="Q13" s="4">
        <v>0</v>
      </c>
      <c r="R13" s="8">
        <v>44874</v>
      </c>
      <c r="S13" s="6">
        <v>44890</v>
      </c>
      <c r="T13" s="4" t="s">
        <v>34</v>
      </c>
      <c r="U13" s="4">
        <v>521.25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58</v>
      </c>
      <c r="B14" s="4" t="s">
        <v>26</v>
      </c>
      <c r="C14" s="4" t="s">
        <v>27</v>
      </c>
      <c r="D14" s="4" t="s">
        <v>28</v>
      </c>
      <c r="E14" s="4" t="s">
        <v>59</v>
      </c>
      <c r="F14" s="6">
        <v>44874</v>
      </c>
      <c r="G14" s="6">
        <v>44875</v>
      </c>
      <c r="H14" s="4">
        <v>1</v>
      </c>
      <c r="I14" s="4">
        <v>1</v>
      </c>
      <c r="J14" s="4">
        <v>1</v>
      </c>
      <c r="K14" s="4" t="s">
        <v>30</v>
      </c>
      <c r="L14" s="4">
        <v>326.4</v>
      </c>
      <c r="M14" s="4">
        <v>326.4</v>
      </c>
      <c r="N14" s="4" t="s">
        <v>44</v>
      </c>
      <c r="O14" s="4" t="s">
        <v>32</v>
      </c>
      <c r="P14" s="4" t="s">
        <v>33</v>
      </c>
      <c r="Q14" s="4">
        <v>0</v>
      </c>
      <c r="R14" s="8">
        <v>44874</v>
      </c>
      <c r="S14" s="6">
        <v>44890</v>
      </c>
      <c r="T14" s="4" t="s">
        <v>34</v>
      </c>
      <c r="U14" s="4">
        <v>326.4</v>
      </c>
      <c r="V14" s="4">
        <v>0</v>
      </c>
      <c r="W14" s="4">
        <v>0</v>
      </c>
      <c r="X14" s="4" t="s">
        <v>60</v>
      </c>
      <c r="Y14" s="4" t="s">
        <v>35</v>
      </c>
    </row>
    <row r="15" s="4" customFormat="1" spans="1:25">
      <c r="A15" s="4" t="s">
        <v>61</v>
      </c>
      <c r="B15" s="4" t="s">
        <v>26</v>
      </c>
      <c r="C15" s="4" t="s">
        <v>27</v>
      </c>
      <c r="D15" s="4" t="s">
        <v>28</v>
      </c>
      <c r="E15" s="4" t="s">
        <v>62</v>
      </c>
      <c r="F15" s="6">
        <v>44874</v>
      </c>
      <c r="G15" s="6">
        <v>44875</v>
      </c>
      <c r="H15" s="4">
        <v>1</v>
      </c>
      <c r="I15" s="4">
        <v>1</v>
      </c>
      <c r="J15" s="4">
        <v>1</v>
      </c>
      <c r="K15" s="4" t="s">
        <v>30</v>
      </c>
      <c r="L15" s="4">
        <v>326.4</v>
      </c>
      <c r="M15" s="4">
        <v>326.4</v>
      </c>
      <c r="N15" s="4" t="s">
        <v>63</v>
      </c>
      <c r="O15" s="4" t="s">
        <v>32</v>
      </c>
      <c r="P15" s="4" t="s">
        <v>33</v>
      </c>
      <c r="Q15" s="4">
        <v>0</v>
      </c>
      <c r="R15" s="8">
        <v>44874</v>
      </c>
      <c r="S15" s="6">
        <v>44890</v>
      </c>
      <c r="T15" s="4" t="s">
        <v>34</v>
      </c>
      <c r="U15" s="4">
        <v>326.4</v>
      </c>
      <c r="V15" s="4">
        <v>0</v>
      </c>
      <c r="W15" s="4">
        <v>0</v>
      </c>
      <c r="X15" s="4" t="s">
        <v>64</v>
      </c>
      <c r="Y15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topLeftCell="A11" workbookViewId="0">
      <selection activeCell="A20" sqref="A20:E23"/>
    </sheetView>
  </sheetViews>
  <sheetFormatPr defaultColWidth="9.81818181818182" defaultRowHeight="14"/>
  <cols>
    <col min="1" max="1" width="12.8181818181818" style="4"/>
    <col min="2" max="2" width="10.6363636363636" style="4"/>
    <col min="3" max="3" width="11.8181818181818" style="4"/>
    <col min="4" max="5" width="9.81818181818182" style="4"/>
    <col min="6" max="6" width="26.7272727272727" style="4" customWidth="1"/>
    <col min="7" max="16360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65</v>
      </c>
    </row>
    <row r="2" s="4" customFormat="1" spans="1:10">
      <c r="A2" s="9" t="s">
        <v>66</v>
      </c>
      <c r="B2" s="6">
        <v>44874</v>
      </c>
      <c r="C2" s="6">
        <v>44875</v>
      </c>
      <c r="D2" s="4">
        <v>521.25</v>
      </c>
      <c r="E2" s="4">
        <v>521.25</v>
      </c>
      <c r="F2" s="10" t="s">
        <v>67</v>
      </c>
      <c r="G2" s="4">
        <f>D2-E2</f>
        <v>0</v>
      </c>
      <c r="H2" s="4" t="str">
        <f>$H$1&amp;F2</f>
        <v>，202211091033590025</v>
      </c>
      <c r="I2" s="4" t="e">
        <f>VLOOKUP(A2,HOP!A:U,21,0)</f>
        <v>#N/A</v>
      </c>
      <c r="J2" s="4">
        <v>11.9</v>
      </c>
    </row>
    <row r="3" s="4" customFormat="1" spans="1:10">
      <c r="A3" s="9" t="s">
        <v>68</v>
      </c>
      <c r="B3" s="6">
        <v>44874</v>
      </c>
      <c r="C3" s="6">
        <v>44875</v>
      </c>
      <c r="D3" s="4">
        <v>521.25</v>
      </c>
      <c r="E3" s="4">
        <v>521.25</v>
      </c>
      <c r="F3" s="10" t="s">
        <v>69</v>
      </c>
      <c r="G3" s="4">
        <f t="shared" ref="G3:G14" si="0">D3-E3</f>
        <v>0</v>
      </c>
      <c r="H3" s="4" t="str">
        <f t="shared" ref="H3:H14" si="1">$H$1&amp;F3</f>
        <v>，202211091159280020</v>
      </c>
      <c r="I3" s="4" t="e">
        <f>VLOOKUP(A3,HOP!A:U,21,0)</f>
        <v>#N/A</v>
      </c>
      <c r="J3" s="4">
        <v>11.9</v>
      </c>
    </row>
    <row r="4" s="4" customFormat="1" spans="1:10">
      <c r="A4" s="9" t="s">
        <v>70</v>
      </c>
      <c r="B4" s="6">
        <v>44874</v>
      </c>
      <c r="C4" s="6">
        <v>44875</v>
      </c>
      <c r="D4" s="4">
        <v>521.25</v>
      </c>
      <c r="E4" s="4">
        <v>521.25</v>
      </c>
      <c r="F4" s="10" t="s">
        <v>71</v>
      </c>
      <c r="G4" s="4">
        <f t="shared" si="0"/>
        <v>0</v>
      </c>
      <c r="H4" s="4" t="str">
        <f t="shared" si="1"/>
        <v>，202211091158470025</v>
      </c>
      <c r="I4" s="4" t="e">
        <f>VLOOKUP(A4,HOP!A:U,21,0)</f>
        <v>#N/A</v>
      </c>
      <c r="J4" s="4">
        <v>11.9</v>
      </c>
    </row>
    <row r="5" s="4" customFormat="1" spans="1:10">
      <c r="A5" s="9" t="s">
        <v>72</v>
      </c>
      <c r="B5" s="6">
        <v>44874</v>
      </c>
      <c r="C5" s="6">
        <v>44875</v>
      </c>
      <c r="D5" s="4">
        <v>521.25</v>
      </c>
      <c r="E5" s="4">
        <v>521.25</v>
      </c>
      <c r="F5" s="10" t="s">
        <v>73</v>
      </c>
      <c r="G5" s="4">
        <f t="shared" si="0"/>
        <v>0</v>
      </c>
      <c r="H5" s="4" t="str">
        <f t="shared" si="1"/>
        <v>，202211091210250025</v>
      </c>
      <c r="I5" s="4" t="e">
        <f>VLOOKUP(A5,HOP!A:U,21,0)</f>
        <v>#N/A</v>
      </c>
      <c r="J5" s="4">
        <v>11.9</v>
      </c>
    </row>
    <row r="6" s="4" customFormat="1" hidden="1" spans="1:9">
      <c r="A6" s="5">
        <v>999221753312993</v>
      </c>
      <c r="B6" s="6">
        <v>44874</v>
      </c>
      <c r="C6" s="6">
        <v>44875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10">
      <c r="A7" s="9" t="s">
        <v>74</v>
      </c>
      <c r="B7" s="6">
        <v>44874</v>
      </c>
      <c r="C7" s="6">
        <v>44875</v>
      </c>
      <c r="D7" s="4">
        <v>521.25</v>
      </c>
      <c r="E7" s="4">
        <v>521.25</v>
      </c>
      <c r="F7" s="10" t="s">
        <v>75</v>
      </c>
      <c r="G7" s="4">
        <f t="shared" si="0"/>
        <v>0</v>
      </c>
      <c r="H7" s="4" t="str">
        <f t="shared" si="1"/>
        <v>，202211091251140025</v>
      </c>
      <c r="I7" s="4" t="e">
        <f>VLOOKUP(A7,HOP!A:U,21,0)</f>
        <v>#N/A</v>
      </c>
      <c r="J7" s="4">
        <v>11.9</v>
      </c>
    </row>
    <row r="8" s="4" customFormat="1" spans="1:10">
      <c r="A8" s="9" t="s">
        <v>76</v>
      </c>
      <c r="B8" s="6">
        <v>44874</v>
      </c>
      <c r="C8" s="6">
        <v>44875</v>
      </c>
      <c r="D8" s="4">
        <v>521.25</v>
      </c>
      <c r="E8" s="4">
        <v>521.25</v>
      </c>
      <c r="F8" s="10" t="s">
        <v>77</v>
      </c>
      <c r="G8" s="4">
        <f t="shared" si="0"/>
        <v>0</v>
      </c>
      <c r="H8" s="4" t="str">
        <f t="shared" si="1"/>
        <v>，202211091332310020</v>
      </c>
      <c r="I8" s="4" t="e">
        <f>VLOOKUP(A8,HOP!A:U,21,0)</f>
        <v>#N/A</v>
      </c>
      <c r="J8" s="4">
        <v>11.9</v>
      </c>
    </row>
    <row r="9" s="4" customFormat="1" spans="1:10">
      <c r="A9" s="9" t="s">
        <v>78</v>
      </c>
      <c r="B9" s="6">
        <v>44874</v>
      </c>
      <c r="C9" s="6">
        <v>44875</v>
      </c>
      <c r="D9" s="4">
        <v>521.25</v>
      </c>
      <c r="E9" s="4">
        <v>521.25</v>
      </c>
      <c r="F9" s="10" t="s">
        <v>79</v>
      </c>
      <c r="G9" s="4">
        <f t="shared" si="0"/>
        <v>0</v>
      </c>
      <c r="H9" s="4" t="str">
        <f t="shared" si="1"/>
        <v>，202211091440450025</v>
      </c>
      <c r="I9" s="4" t="e">
        <f>VLOOKUP(A9,HOP!A:U,21,0)</f>
        <v>#N/A</v>
      </c>
      <c r="J9" s="4">
        <v>11.9</v>
      </c>
    </row>
    <row r="10" s="4" customFormat="1" spans="1:10">
      <c r="A10" s="9" t="s">
        <v>80</v>
      </c>
      <c r="B10" s="6">
        <v>44874</v>
      </c>
      <c r="C10" s="6">
        <v>44875</v>
      </c>
      <c r="D10" s="4">
        <v>521.25</v>
      </c>
      <c r="E10" s="4">
        <v>521.25</v>
      </c>
      <c r="F10" s="11" t="s">
        <v>81</v>
      </c>
      <c r="G10" s="4">
        <f t="shared" si="0"/>
        <v>0</v>
      </c>
      <c r="H10" s="4" t="str">
        <f t="shared" si="1"/>
        <v>，202211091440340020</v>
      </c>
      <c r="I10" s="4" t="e">
        <f>VLOOKUP(A10,HOP!A:U,21,0)</f>
        <v>#N/A</v>
      </c>
      <c r="J10" s="4">
        <v>11.9</v>
      </c>
    </row>
    <row r="11" s="4" customFormat="1" spans="1:10">
      <c r="A11" s="9" t="s">
        <v>82</v>
      </c>
      <c r="B11" s="6">
        <v>44874</v>
      </c>
      <c r="C11" s="6">
        <v>44875</v>
      </c>
      <c r="D11" s="4">
        <v>521.25</v>
      </c>
      <c r="E11" s="4">
        <v>521.25</v>
      </c>
      <c r="F11" s="11" t="s">
        <v>83</v>
      </c>
      <c r="G11" s="4">
        <f t="shared" si="0"/>
        <v>0</v>
      </c>
      <c r="H11" s="4" t="str">
        <f t="shared" si="1"/>
        <v>，202211091439440025</v>
      </c>
      <c r="I11" s="4" t="e">
        <f>VLOOKUP(A11,HOP!A:U,21,0)</f>
        <v>#N/A</v>
      </c>
      <c r="J11" s="4">
        <v>11.9</v>
      </c>
    </row>
    <row r="12" s="4" customFormat="1" spans="1:10">
      <c r="A12" s="9" t="s">
        <v>84</v>
      </c>
      <c r="B12" s="6">
        <v>44874</v>
      </c>
      <c r="C12" s="6">
        <v>44875</v>
      </c>
      <c r="D12" s="4">
        <v>521.25</v>
      </c>
      <c r="E12" s="4">
        <v>521.25</v>
      </c>
      <c r="F12" s="11" t="s">
        <v>85</v>
      </c>
      <c r="G12" s="4">
        <f t="shared" si="0"/>
        <v>0</v>
      </c>
      <c r="H12" s="4" t="str">
        <f t="shared" si="1"/>
        <v>，202211091542120020</v>
      </c>
      <c r="I12" s="4" t="e">
        <f>VLOOKUP(A12,HOP!A:U,21,0)</f>
        <v>#N/A</v>
      </c>
      <c r="J12" s="4">
        <v>11.9</v>
      </c>
    </row>
    <row r="13" s="4" customFormat="1" hidden="1" spans="1:9">
      <c r="A13" s="5">
        <v>999221758962029</v>
      </c>
      <c r="B13" s="6">
        <v>44874</v>
      </c>
      <c r="C13" s="6">
        <v>44875</v>
      </c>
      <c r="D13" s="4">
        <v>326.4</v>
      </c>
      <c r="E13" s="4" t="str">
        <f>VLOOKUP(A13,HOP!A:L,12,0)</f>
        <v>326.40</v>
      </c>
      <c r="F13" s="4" t="str">
        <f>VLOOKUP(A13,HOP!A:C,3,0)</f>
        <v>2786188</v>
      </c>
      <c r="G13" s="4">
        <f t="shared" si="0"/>
        <v>0</v>
      </c>
      <c r="H13" s="4" t="str">
        <f t="shared" si="1"/>
        <v>，2786188</v>
      </c>
      <c r="I13" s="4" t="str">
        <f>VLOOKUP(A13,HOP!A:U,21,0)</f>
        <v>直采</v>
      </c>
    </row>
    <row r="14" s="4" customFormat="1" hidden="1" spans="1:9">
      <c r="A14" s="5">
        <v>999221758972623</v>
      </c>
      <c r="B14" s="6">
        <v>44874</v>
      </c>
      <c r="C14" s="6">
        <v>44875</v>
      </c>
      <c r="D14" s="4">
        <v>326.4</v>
      </c>
      <c r="E14" s="4" t="str">
        <f>VLOOKUP(A14,HOP!A:L,12,0)</f>
        <v>326.40</v>
      </c>
      <c r="F14" s="4" t="str">
        <f>VLOOKUP(A14,HOP!A:C,3,0)</f>
        <v>2786192</v>
      </c>
      <c r="G14" s="4">
        <f t="shared" si="0"/>
        <v>0</v>
      </c>
      <c r="H14" s="4" t="str">
        <f t="shared" si="1"/>
        <v>，2786192</v>
      </c>
      <c r="I14" s="4" t="str">
        <f>VLOOKUP(A14,HOP!A:U,21,0)</f>
        <v>直采</v>
      </c>
    </row>
    <row r="16" spans="4:4">
      <c r="D16" s="4">
        <f>SUM(D2:D15)</f>
        <v>5865.3</v>
      </c>
    </row>
    <row r="20" spans="1:5">
      <c r="A20" s="4" t="s">
        <v>86</v>
      </c>
      <c r="D20" s="4">
        <v>652.8</v>
      </c>
      <c r="E20" s="4">
        <v>711.57</v>
      </c>
    </row>
    <row r="21" spans="1:5">
      <c r="A21" s="4" t="s">
        <v>87</v>
      </c>
      <c r="D21" s="4">
        <v>5212.5</v>
      </c>
      <c r="E21" s="4">
        <v>5681.8</v>
      </c>
    </row>
    <row r="22" spans="1:5">
      <c r="A22" s="4" t="s">
        <v>88</v>
      </c>
      <c r="D22" s="4">
        <f>SUBTOTAL(9,D20:D21)</f>
        <v>5865.3</v>
      </c>
      <c r="E22" s="4">
        <f>SUBTOTAL(9,E20:E21)</f>
        <v>6393.37</v>
      </c>
    </row>
    <row r="23" spans="1:1">
      <c r="A23" s="4" t="s">
        <v>89</v>
      </c>
    </row>
  </sheetData>
  <autoFilter ref="A1:X14">
    <filterColumn colId="3">
      <customFilters>
        <customFilter operator="equal" val="326.4"/>
        <customFilter operator="equal" val="521.25"/>
      </customFilters>
    </filterColumn>
    <filterColumn colId="8">
      <customFilters>
        <customFilter operator="equal" val="#N/A"/>
      </custom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C1" sqref="$A1:$XFD1048576"/>
    </sheetView>
  </sheetViews>
  <sheetFormatPr defaultColWidth="8.72727272727273" defaultRowHeight="12.5" outlineLevelRow="2"/>
  <cols>
    <col min="1" max="1" width="12.8181818181818" style="1"/>
    <col min="2" max="16383" width="8.72727272727273" style="1"/>
  </cols>
  <sheetData>
    <row r="1" s="1" customFormat="1" spans="1:22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  <c r="U1" s="2" t="s">
        <v>107</v>
      </c>
      <c r="V1" s="2" t="s">
        <v>108</v>
      </c>
    </row>
    <row r="2" s="1" customFormat="1" spans="1:22">
      <c r="A2" s="3">
        <v>999221758972623</v>
      </c>
      <c r="B2" s="1" t="s">
        <v>109</v>
      </c>
      <c r="C2" s="1" t="s">
        <v>110</v>
      </c>
      <c r="D2" s="1" t="s">
        <v>111</v>
      </c>
      <c r="E2" s="1" t="s">
        <v>63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  <c r="V2" s="1" t="s">
        <v>124</v>
      </c>
    </row>
    <row r="3" s="1" customFormat="1" spans="1:22">
      <c r="A3" s="3">
        <v>999221758962029</v>
      </c>
      <c r="B3" s="1" t="s">
        <v>109</v>
      </c>
      <c r="C3" s="1" t="s">
        <v>125</v>
      </c>
      <c r="D3" s="1" t="s">
        <v>111</v>
      </c>
      <c r="E3" s="1" t="s">
        <v>44</v>
      </c>
      <c r="F3" s="1" t="s">
        <v>109</v>
      </c>
      <c r="G3" s="1" t="s">
        <v>112</v>
      </c>
      <c r="H3" s="1" t="s">
        <v>113</v>
      </c>
      <c r="I3" s="1" t="s">
        <v>114</v>
      </c>
      <c r="J3" s="1" t="s">
        <v>115</v>
      </c>
      <c r="K3" s="1" t="s">
        <v>114</v>
      </c>
      <c r="L3" s="1" t="s">
        <v>114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126</v>
      </c>
      <c r="S3" s="1" t="s">
        <v>121</v>
      </c>
      <c r="T3" s="1" t="s">
        <v>122</v>
      </c>
      <c r="U3" s="1" t="s">
        <v>123</v>
      </c>
      <c r="V3" s="1" t="s">
        <v>124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2022-11-25T02:44:00Z</dcterms:created>
  <dcterms:modified xsi:type="dcterms:W3CDTF">2022-11-25T03:47:42Z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60769B62B6FF48ED83E424F42AEDA24F</vt:lpwstr>
  </property>
  <property fmtid="{D5CDD505-2E9C-101B-9397-08002B2CF9AE}" pid="3" name="KSOProductBuildVer">
    <vt:lpwstr>2052-11.1.0.12763</vt:lpwstr>
  </property>
</Properties>
</file>