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<sst xmlns="http://schemas.openxmlformats.org/spreadsheetml/2006/main" count="149" uniqueCount="101">
  <si>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</si>
  <si>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</si>
  <si>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</si>
  <si>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</si>
  <si>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</si>
  <si>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</si>
  <si>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</si>
  <si>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</si>
  <si>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</si>
  <si>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</si>
  <si>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</si>
  <si>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</si>
  <si>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</si>
  <si>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</si>
  <si>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</si>
  <si>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</si>
  <si>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</si>
  <si>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</si>
  <si>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</si>
  <si>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</si>
  <si>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</si>
  <si>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</si>
  <si>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</si>
  <si>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</si>
  <si>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</si>
  <si>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999221722601622	</t>
  </si>
  <si>
    <t>Ctrip</t>
  </si>
  <si>
    <t>正常</t>
  </si>
  <si>
    <t>[梅州]梅州麓湖山酒店(67856423)</t>
  </si>
  <si>
    <t>零压豪华大床房&lt;超值特惠&gt;&lt;双人入住&gt;&lt;日历房套餐高价值&gt;&lt;双早&gt;&lt;新酒店礼盒&gt;</t>
  </si>
  <si>
    <t>CNY</t>
  </si>
  <si>
    <t>杨泽璇</t>
  </si>
  <si>
    <t>CA363221122CNY</t>
  </si>
  <si>
    <t>未提现</t>
  </si>
  <si>
    <t>携程开票</t>
  </si>
  <si>
    <t xml:space="preserve">	</t>
  </si>
  <si>
    <t xml:space="preserve">1721295	</t>
  </si>
  <si>
    <t xml:space="preserve">999221724655114	</t>
  </si>
  <si>
    <t>[梅州]梅州白天鹅迎宾馆(100697959)</t>
  </si>
  <si>
    <t>商务江景大床房&lt;特惠专享&gt;&lt;双人入住&gt;&lt;日历房套餐高价值&gt;&lt;双早&gt;&lt;新酒店礼盒&gt;</t>
  </si>
  <si>
    <t>陈建伟,林云光,何淳瑜</t>
  </si>
  <si>
    <t xml:space="preserve">999221729761683	</t>
  </si>
  <si>
    <t>[大埔]大埔黄堂客栈(63298695)</t>
  </si>
  <si>
    <t>标准单人房&lt;特惠专享&gt;&lt;单人入住&gt;&lt;日历房套餐高价值&gt;&lt;单早&gt;&lt;新酒店礼盒&gt;</t>
  </si>
  <si>
    <t>张方方,徐富敬</t>
  </si>
  <si>
    <t xml:space="preserve">2779439	</t>
  </si>
  <si>
    <t xml:space="preserve">21731098311	</t>
  </si>
  <si>
    <t>[香港]香港帝国酒店(Imperial Hotel)(808817)</t>
  </si>
  <si>
    <t>标准双人间&lt;双人入住&gt;&lt;内宾&gt;&lt;预付&gt;&lt;无早&gt;</t>
  </si>
  <si>
    <t>Yau/Tsz ming bryan</t>
  </si>
  <si>
    <t xml:space="preserve">2779794	</t>
  </si>
  <si>
    <t xml:space="preserve">HBD-87016-318-1642677	</t>
  </si>
  <si>
    <t>，</t>
  </si>
  <si>
    <t>202211051800440069</t>
  </si>
  <si>
    <t>202211052225390021</t>
  </si>
  <si>
    <t>A221122093540481</t>
  </si>
  <si>
    <t>A221122093831481</t>
  </si>
  <si>
    <t>房集：i221125115828</t>
  </si>
  <si>
    <t>CNY / HKD 当前参考汇率: 1.088057849</t>
  </si>
  <si>
    <t>总计：2007.57 CNY/
2184.35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</si>
  <si>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</si>
  <si>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</si>
  <si>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</si>
  <si>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</si>
  <si>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</si>
  <si>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</si>
  <si>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</si>
  <si>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</si>
  <si>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</si>
  <si>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</si>
  <si>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</si>
  <si>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</si>
  <si>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</si>
  <si>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</si>
  <si>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</si>
  <si>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</si>
  <si>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</si>
  <si>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</si>
  <si>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</si>
  <si>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2022-11-06</t>
  </si>
  <si>
    <t>2779794</t>
  </si>
  <si>
    <t>香港帝国酒店</t>
  </si>
  <si>
    <t>Yau Tsz ming bryan</t>
  </si>
  <si>
    <t>2022-11-07</t>
  </si>
  <si>
    <t>退房日周结</t>
  </si>
  <si>
    <t>328.25</t>
  </si>
  <si>
    <t>RMB</t>
  </si>
  <si>
    <t>0</t>
  </si>
  <si>
    <t>0.00</t>
  </si>
  <si>
    <t>携程国内直连(DD)</t>
  </si>
  <si>
    <t>01.011249</t>
  </si>
  <si>
    <t>2022-11-06 23:13:34</t>
  </si>
  <si>
    <t>否</t>
  </si>
  <si>
    <t>汇智国际旅游发展有限公司</t>
  </si>
  <si>
    <t>直连</t>
  </si>
  <si>
    <t>中国</t>
  </si>
  <si>
    <t>2779439</t>
  </si>
  <si>
    <t>梅州黄堂客栈</t>
  </si>
  <si>
    <t>332.52</t>
  </si>
  <si>
    <t>2022-11-06 19:21:54</t>
  </si>
  <si>
    <t>直采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</si>
</sst>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9</xdr:col>
      <xdr:colOff>558800</xdr:colOff>
      <xdr:row>42</xdr:row>
      <xdr:rowOff>69850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44800"/>
          <a:ext cx="9391650" cy="4692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$A1:$XFD1048576"/>
    </sheetView>
  </sheetViews>
  <sheetFormatPr defaultColWidth="9.81818181818182" defaultRowHeight="14" outlineLevelRow="4"/>
  <cols>
    <col min="1" max="16384" width="9.81818181818182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44871</v>
      </c>
      <c r="G2" s="6">
        <v>44872</v>
      </c>
      <c r="H2" s="4">
        <v>1</v>
      </c>
      <c r="I2" s="4">
        <v>1</v>
      </c>
      <c r="J2" s="4">
        <v>1</v>
      </c>
      <c r="K2" s="4" t="s">
        <v>30</v>
      </c>
      <c r="L2" s="4">
        <v>385</v>
      </c>
      <c r="M2" s="4">
        <v>385</v>
      </c>
      <c r="N2" s="4" t="s">
        <v>31</v>
      </c>
      <c r="O2" s="4" t="s">
        <v>32</v>
      </c>
      <c r="P2" s="4" t="s">
        <v>33</v>
      </c>
      <c r="Q2" s="4">
        <v>0</v>
      </c>
      <c r="R2" s="7">
        <v>44870</v>
      </c>
      <c r="S2" s="6">
        <v>44887</v>
      </c>
      <c r="T2" s="4" t="s">
        <v>34</v>
      </c>
      <c r="U2" s="4">
        <v>385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44871</v>
      </c>
      <c r="G3" s="6">
        <v>44872</v>
      </c>
      <c r="H3" s="4">
        <v>3</v>
      </c>
      <c r="I3" s="4">
        <v>1</v>
      </c>
      <c r="J3" s="4">
        <v>3</v>
      </c>
      <c r="K3" s="4" t="s">
        <v>30</v>
      </c>
      <c r="L3" s="4">
        <v>961.8</v>
      </c>
      <c r="M3" s="4">
        <v>961.8</v>
      </c>
      <c r="N3" s="4" t="s">
        <v>40</v>
      </c>
      <c r="O3" s="4" t="s">
        <v>32</v>
      </c>
      <c r="P3" s="4" t="s">
        <v>33</v>
      </c>
      <c r="Q3" s="4">
        <v>0</v>
      </c>
      <c r="R3" s="7">
        <v>44870</v>
      </c>
      <c r="S3" s="6">
        <v>44887</v>
      </c>
      <c r="T3" s="4" t="s">
        <v>34</v>
      </c>
      <c r="U3" s="4">
        <v>961.8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44871</v>
      </c>
      <c r="G4" s="6">
        <v>44872</v>
      </c>
      <c r="H4" s="4">
        <v>2</v>
      </c>
      <c r="I4" s="4">
        <v>1</v>
      </c>
      <c r="J4" s="4">
        <v>2</v>
      </c>
      <c r="K4" s="4" t="s">
        <v>30</v>
      </c>
      <c r="L4" s="4">
        <v>332.52</v>
      </c>
      <c r="M4" s="4">
        <v>332.52</v>
      </c>
      <c r="N4" s="4" t="s">
        <v>44</v>
      </c>
      <c r="O4" s="4" t="s">
        <v>32</v>
      </c>
      <c r="P4" s="4" t="s">
        <v>33</v>
      </c>
      <c r="Q4" s="4">
        <v>0</v>
      </c>
      <c r="R4" s="7">
        <v>44871</v>
      </c>
      <c r="S4" s="6">
        <v>44887</v>
      </c>
      <c r="T4" s="4" t="s">
        <v>34</v>
      </c>
      <c r="U4" s="4">
        <v>332.52</v>
      </c>
      <c r="V4" s="4">
        <v>0</v>
      </c>
      <c r="W4" s="4">
        <v>0</v>
      </c>
      <c r="X4" s="4" t="s">
        <v>45</v>
      </c>
      <c r="Y4" s="4" t="s">
        <v>35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44871</v>
      </c>
      <c r="G5" s="6">
        <v>44872</v>
      </c>
      <c r="H5" s="4">
        <v>1</v>
      </c>
      <c r="I5" s="4">
        <v>1</v>
      </c>
      <c r="J5" s="4">
        <v>1</v>
      </c>
      <c r="K5" s="4" t="s">
        <v>30</v>
      </c>
      <c r="L5" s="4">
        <v>328.25</v>
      </c>
      <c r="M5" s="4">
        <v>328.25</v>
      </c>
      <c r="N5" s="4" t="s">
        <v>49</v>
      </c>
      <c r="O5" s="4" t="s">
        <v>32</v>
      </c>
      <c r="P5" s="4" t="s">
        <v>33</v>
      </c>
      <c r="Q5" s="4">
        <v>0</v>
      </c>
      <c r="R5" s="7">
        <v>44871</v>
      </c>
      <c r="S5" s="6">
        <v>44887</v>
      </c>
      <c r="T5" s="4" t="s">
        <v>34</v>
      </c>
      <c r="U5" s="4">
        <v>328.25</v>
      </c>
      <c r="V5" s="4">
        <v>0</v>
      </c>
      <c r="W5" s="4">
        <v>0</v>
      </c>
      <c r="X5" s="4" t="s">
        <v>50</v>
      </c>
      <c r="Y5" s="4" t="s">
        <v>51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F8" sqref="F8"/>
    </sheetView>
  </sheetViews>
  <sheetFormatPr defaultColWidth="9.81818181818182" defaultRowHeight="14"/>
  <cols>
    <col min="1" max="1" width="12.8181818181818" style="4"/>
    <col min="2" max="3" width="10.6363636363636" style="4"/>
    <col min="4" max="5" width="9.81818181818182" style="4"/>
    <col min="6" max="6" width="43.2727272727273" style="4" customWidth="1"/>
    <col min="7" max="16361" width="9.81818181818182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52</v>
      </c>
    </row>
    <row r="2" s="4" customFormat="1" spans="1:10">
      <c r="A2" s="5">
        <v>999221722601622</v>
      </c>
      <c r="B2" s="6">
        <v>44871</v>
      </c>
      <c r="C2" s="6">
        <v>44872</v>
      </c>
      <c r="D2" s="4">
        <v>385</v>
      </c>
      <c r="E2" s="4">
        <v>385</v>
      </c>
      <c r="F2" s="8" t="s">
        <v>53</v>
      </c>
      <c r="G2" s="4">
        <f>D2-E2</f>
        <v>0</v>
      </c>
      <c r="H2" s="4" t="str">
        <f>$H$1&amp;F2</f>
        <v>，202211051800440069</v>
      </c>
      <c r="I2" s="4" t="e">
        <f>VLOOKUP(A2,HOP!A:U,21,0)</f>
        <v>#N/A</v>
      </c>
      <c r="J2" s="4">
        <v>11.5</v>
      </c>
    </row>
    <row r="3" s="4" customFormat="1" spans="1:10">
      <c r="A3" s="5">
        <v>999221724655114</v>
      </c>
      <c r="B3" s="6">
        <v>44871</v>
      </c>
      <c r="C3" s="6">
        <v>44872</v>
      </c>
      <c r="D3" s="4">
        <v>961.8</v>
      </c>
      <c r="E3" s="4">
        <v>961.8</v>
      </c>
      <c r="F3" s="8" t="s">
        <v>54</v>
      </c>
      <c r="G3" s="4">
        <f>D3-E3</f>
        <v>0</v>
      </c>
      <c r="H3" s="4" t="str">
        <f>$H$1&amp;F3</f>
        <v>，202211052225390021</v>
      </c>
      <c r="I3" s="4" t="e">
        <f>VLOOKUP(A3,HOP!A:U,21,0)</f>
        <v>#N/A</v>
      </c>
      <c r="J3" s="4">
        <v>11.5</v>
      </c>
    </row>
    <row r="4" s="4" customFormat="1" spans="1:9">
      <c r="A4" s="5">
        <v>999221729761683</v>
      </c>
      <c r="B4" s="6">
        <v>44871</v>
      </c>
      <c r="C4" s="6">
        <v>44872</v>
      </c>
      <c r="D4" s="4">
        <v>332.52</v>
      </c>
      <c r="E4" s="4" t="str">
        <f>VLOOKUP(A4,HOP!A:L,12,0)</f>
        <v>332.52</v>
      </c>
      <c r="F4" s="4" t="str">
        <f>VLOOKUP(A4,HOP!A:C,3,0)</f>
        <v>2779439</v>
      </c>
      <c r="G4" s="4">
        <f>D4-E4</f>
        <v>0</v>
      </c>
      <c r="H4" s="4" t="str">
        <f>$H$1&amp;F4</f>
        <v>，2779439</v>
      </c>
      <c r="I4" s="4" t="str">
        <f>VLOOKUP(A4,HOP!A:U,21,0)</f>
        <v>直采</v>
      </c>
    </row>
    <row r="5" s="4" customFormat="1" spans="1:9">
      <c r="A5" s="5">
        <v>21731098311</v>
      </c>
      <c r="B5" s="6">
        <v>44871</v>
      </c>
      <c r="C5" s="6">
        <v>44872</v>
      </c>
      <c r="D5" s="4">
        <v>328.25</v>
      </c>
      <c r="E5" s="4" t="str">
        <f>VLOOKUP(A5,HOP!A:L,12,0)</f>
        <v>328.25</v>
      </c>
      <c r="F5" s="4" t="str">
        <f>VLOOKUP(A5,HOP!A:C,3,0)</f>
        <v>2779794</v>
      </c>
      <c r="G5" s="4">
        <f>D5-E5</f>
        <v>0</v>
      </c>
      <c r="H5" s="4" t="str">
        <f>$H$1&amp;F5</f>
        <v>，2779794</v>
      </c>
      <c r="I5" s="4" t="str">
        <f>VLOOKUP(A5,HOP!A:U,21,0)</f>
        <v>直连</v>
      </c>
    </row>
    <row r="7" spans="4:4">
      <c r="D7" s="4">
        <f>SUM(D2:D6)</f>
        <v>2007.57</v>
      </c>
    </row>
    <row r="10" spans="1:5">
      <c r="A10" s="4" t="s">
        <v>55</v>
      </c>
      <c r="D10" s="4">
        <v>332.52</v>
      </c>
      <c r="E10" s="4">
        <v>361.8</v>
      </c>
    </row>
    <row r="11" spans="1:5">
      <c r="A11" s="4" t="s">
        <v>56</v>
      </c>
      <c r="D11" s="4">
        <v>328.25</v>
      </c>
      <c r="E11" s="4">
        <v>357.15</v>
      </c>
    </row>
    <row r="12" spans="1:5">
      <c r="A12" s="4" t="s">
        <v>57</v>
      </c>
      <c r="D12" s="4">
        <v>1346.8</v>
      </c>
      <c r="E12" s="4">
        <v>1465.4</v>
      </c>
    </row>
    <row r="13" spans="1:5">
      <c r="A13" s="4" t="s">
        <v>58</v>
      </c>
      <c r="D13" s="4">
        <f>SUM(D10:D12)</f>
        <v>2007.57</v>
      </c>
      <c r="E13" s="4">
        <f>SUM(E10:E12)</f>
        <v>2184.35</v>
      </c>
    </row>
    <row r="14" spans="1:1">
      <c r="A14" s="4" t="s">
        <v>59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topLeftCell="C1" workbookViewId="0">
      <selection activeCell="C6" sqref="C6"/>
    </sheetView>
  </sheetViews>
  <sheetFormatPr defaultColWidth="8.72727272727273" defaultRowHeight="14" outlineLevelRow="2"/>
  <cols>
    <col min="1" max="1" width="12.8181818181818" style="1"/>
    <col min="2" max="16382" width="8.72727272727273" style="1"/>
  </cols>
  <sheetData>
    <row r="1" s="1" customFormat="1" ht="12.5" spans="1:22">
      <c r="A1" s="2" t="s">
        <v>60</v>
      </c>
      <c r="B1" s="2" t="s">
        <v>61</v>
      </c>
      <c r="C1" s="2" t="s">
        <v>62</v>
      </c>
      <c r="D1" s="2" t="s">
        <v>63</v>
      </c>
      <c r="E1" s="2" t="s">
        <v>13</v>
      </c>
      <c r="F1" s="2" t="s">
        <v>5</v>
      </c>
      <c r="G1" s="2" t="s">
        <v>6</v>
      </c>
      <c r="H1" s="2" t="s">
        <v>64</v>
      </c>
      <c r="I1" s="2" t="s">
        <v>65</v>
      </c>
      <c r="J1" s="2" t="s">
        <v>66</v>
      </c>
      <c r="K1" s="2" t="s">
        <v>67</v>
      </c>
      <c r="L1" s="2" t="s">
        <v>68</v>
      </c>
      <c r="M1" s="2" t="s">
        <v>69</v>
      </c>
      <c r="N1" s="2" t="s">
        <v>70</v>
      </c>
      <c r="O1" s="2" t="s">
        <v>71</v>
      </c>
      <c r="P1" s="2" t="s">
        <v>72</v>
      </c>
      <c r="Q1" s="2" t="s">
        <v>73</v>
      </c>
      <c r="R1" s="2" t="s">
        <v>74</v>
      </c>
      <c r="S1" s="2" t="s">
        <v>75</v>
      </c>
      <c r="T1" s="2" t="s">
        <v>76</v>
      </c>
      <c r="U1" s="2" t="s">
        <v>77</v>
      </c>
      <c r="V1" s="2" t="s">
        <v>78</v>
      </c>
    </row>
    <row r="2" s="1" customFormat="1" ht="12.5" spans="1:22">
      <c r="A2" s="3">
        <v>21731098311</v>
      </c>
      <c r="B2" s="1" t="s">
        <v>79</v>
      </c>
      <c r="C2" s="1" t="s">
        <v>80</v>
      </c>
      <c r="D2" s="1" t="s">
        <v>81</v>
      </c>
      <c r="E2" s="1" t="s">
        <v>82</v>
      </c>
      <c r="F2" s="1" t="s">
        <v>79</v>
      </c>
      <c r="G2" s="1" t="s">
        <v>83</v>
      </c>
      <c r="H2" s="1" t="s">
        <v>84</v>
      </c>
      <c r="I2" s="1" t="s">
        <v>85</v>
      </c>
      <c r="J2" s="1" t="s">
        <v>86</v>
      </c>
      <c r="K2" s="1" t="s">
        <v>85</v>
      </c>
      <c r="L2" s="1" t="s">
        <v>85</v>
      </c>
      <c r="M2" s="1" t="s">
        <v>87</v>
      </c>
      <c r="N2" s="1" t="s">
        <v>87</v>
      </c>
      <c r="O2" s="1" t="s">
        <v>88</v>
      </c>
      <c r="P2" s="1" t="s">
        <v>89</v>
      </c>
      <c r="Q2" s="1" t="s">
        <v>90</v>
      </c>
      <c r="R2" s="1" t="s">
        <v>91</v>
      </c>
      <c r="S2" s="1" t="s">
        <v>92</v>
      </c>
      <c r="T2" s="1" t="s">
        <v>93</v>
      </c>
      <c r="U2" s="1" t="s">
        <v>94</v>
      </c>
      <c r="V2" s="1" t="s">
        <v>95</v>
      </c>
    </row>
    <row r="3" s="1" customFormat="1" ht="12.5" spans="1:22">
      <c r="A3" s="3">
        <v>999221729761683</v>
      </c>
      <c r="B3" s="1" t="s">
        <v>79</v>
      </c>
      <c r="C3" s="1" t="s">
        <v>96</v>
      </c>
      <c r="D3" s="1" t="s">
        <v>97</v>
      </c>
      <c r="E3" s="1" t="s">
        <v>44</v>
      </c>
      <c r="F3" s="1" t="s">
        <v>79</v>
      </c>
      <c r="G3" s="1" t="s">
        <v>83</v>
      </c>
      <c r="H3" s="1" t="s">
        <v>84</v>
      </c>
      <c r="I3" s="1" t="s">
        <v>98</v>
      </c>
      <c r="J3" s="1" t="s">
        <v>86</v>
      </c>
      <c r="K3" s="1" t="s">
        <v>98</v>
      </c>
      <c r="L3" s="1" t="s">
        <v>98</v>
      </c>
      <c r="M3" s="1" t="s">
        <v>87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99</v>
      </c>
      <c r="S3" s="1" t="s">
        <v>92</v>
      </c>
      <c r="T3" s="1" t="s">
        <v>93</v>
      </c>
      <c r="U3" s="1" t="s">
        <v>100</v>
      </c>
      <c r="V3" s="1" t="s">
        <v>95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2022-11-22T01:20:00Z</dcterms:created>
  <dcterms:modified xsi:type="dcterms:W3CDTF">2022-11-25T04:00:35Z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085CCF5FA264406C941FD41CADF9B443</vt:lpwstr>
  </property>
  <property fmtid="{D5CDD505-2E9C-101B-9397-08002B2CF9AE}" pid="3" name="KSOProductBuildVer">
    <vt:lpwstr>2052-11.1.0.12763</vt:lpwstr>
  </property>
</Properties>
</file>