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对账!$A$1:$J$10</definedName>
  </definedNames>
  <calcPr calcId="144525"/>
</workbook>
</file>

<file path=xl/sharedStrings.xml><?xml version="1.0" encoding="utf-8"?>
<sst xmlns="http://schemas.openxmlformats.org/spreadsheetml/2006/main" count="193" uniqueCount="111">
  <si>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</si>
  <si>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</si>
  <si>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</si>
  <si>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</si>
  <si>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</si>
  <si>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</si>
  <si>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</si>
  <si>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</si>
  <si>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</si>
  <si>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</si>
  <si>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</si>
  <si>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</si>
  <si>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</si>
  <si>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</si>
  <si>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</si>
  <si>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</si>
  <si>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</si>
  <si>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</si>
  <si>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</si>
  <si>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</si>
  <si>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</si>
  <si>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</si>
  <si>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</si>
  <si>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</si>
  <si>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</si>
  <si>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999221701954391	</t>
  </si>
  <si>
    <t>Ctrip</t>
  </si>
  <si>
    <t>正常</t>
  </si>
  <si>
    <t>[梅州]梅州白天鹅迎宾馆(100697959)</t>
  </si>
  <si>
    <t>商务城景大床房&lt;特惠专享&gt;&lt;双人入住&gt;&lt;日历房套餐高价值&gt;&lt;双早&gt;&lt;新酒店礼盒&gt;</t>
  </si>
  <si>
    <t>CNY</t>
  </si>
  <si>
    <t>李恒伟</t>
  </si>
  <si>
    <t>CA363221119CNY</t>
  </si>
  <si>
    <t>未提现</t>
  </si>
  <si>
    <t>携程开票</t>
  </si>
  <si>
    <t xml:space="preserve">	</t>
  </si>
  <si>
    <t xml:space="preserve">999221703190329	</t>
  </si>
  <si>
    <t>商务江景双床房&lt;特惠专享&gt;&lt;双人入住&gt;&lt;日历房套餐高价值&gt;&lt;双早&gt;&lt;新酒店礼盒&gt;</t>
  </si>
  <si>
    <t>周戈笔</t>
  </si>
  <si>
    <t xml:space="preserve">999221599256678	</t>
  </si>
  <si>
    <t>[梅州]梅州麓湖山酒店(67856423)</t>
  </si>
  <si>
    <t>零压豪华双床房&lt;超值特惠&gt;&lt;双人入住&gt;&lt;日历房套餐高价值&gt;&lt;双早&gt;&lt;新酒店礼盒&gt;</t>
  </si>
  <si>
    <t>林志芳</t>
  </si>
  <si>
    <t>CA363221120CNY</t>
  </si>
  <si>
    <t xml:space="preserve">1697160	</t>
  </si>
  <si>
    <t xml:space="preserve">999221704617758	</t>
  </si>
  <si>
    <t>标准双床房&lt;双人入住&gt;&lt;内宾&gt;&lt;日历房套餐高价值&gt;&lt;预付&gt;&lt;双早&gt;&lt;新酒店礼盒&gt;</t>
  </si>
  <si>
    <t>方韶</t>
  </si>
  <si>
    <t xml:space="preserve">2774398	</t>
  </si>
  <si>
    <t xml:space="preserve">999221705976329	</t>
  </si>
  <si>
    <t>商务江景大床房&lt;特惠专享&gt;&lt;双人入住&gt;&lt;日历房套餐高价值&gt;&lt;双早&gt;&lt;新酒店礼盒&gt;</t>
  </si>
  <si>
    <t>曾娜</t>
  </si>
  <si>
    <t xml:space="preserve">999221712379818	</t>
  </si>
  <si>
    <t>林西燕</t>
  </si>
  <si>
    <t xml:space="preserve">999221713732907	</t>
  </si>
  <si>
    <t>豪华大床房&lt;双人入住&gt;&lt;升级特惠&gt;&lt;双早&gt;&lt;新高价值日历房套餐&gt;&lt;新酒店礼盒&gt;</t>
  </si>
  <si>
    <t>吴景辉</t>
  </si>
  <si>
    <t xml:space="preserve">1718870	</t>
  </si>
  <si>
    <t xml:space="preserve">999221718184810	</t>
  </si>
  <si>
    <t>陈庆,黄治尧</t>
  </si>
  <si>
    <t>CA363221121CNY</t>
  </si>
  <si>
    <t xml:space="preserve">999221719205326	</t>
  </si>
  <si>
    <t>陈建伟,陈健伟,简健忠</t>
  </si>
  <si>
    <t>，</t>
  </si>
  <si>
    <t>202211031516550025</t>
  </si>
  <si>
    <t>202211031741240071</t>
  </si>
  <si>
    <t>202210280830560025</t>
  </si>
  <si>
    <t>202211040823040020</t>
  </si>
  <si>
    <t>202211041832180071</t>
  </si>
  <si>
    <t>202211042102270069</t>
  </si>
  <si>
    <t>202211051345340068</t>
  </si>
  <si>
    <t>202211051611450021</t>
  </si>
  <si>
    <t>A221121094544481</t>
  </si>
  <si>
    <t>房集：i221125120559</t>
  </si>
  <si>
    <t>CNY / HKD 当前参考汇率: 1.095757797</t>
  </si>
  <si>
    <t>总计：4287 CNY/4697.51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</si>
  <si>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</si>
  <si>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</si>
  <si>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</si>
  <si>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</si>
  <si>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</si>
  <si>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</si>
  <si>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</si>
  <si>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</si>
  <si>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</si>
  <si>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</si>
  <si>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</si>
  <si>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</si>
  <si>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</si>
  <si>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</si>
  <si>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</si>
  <si>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</si>
  <si>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</si>
  <si>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</si>
  <si>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</si>
  <si>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2022-11-03</t>
  </si>
  <si>
    <t>2774398</t>
  </si>
  <si>
    <t>梅州麓湖山酒店</t>
  </si>
  <si>
    <t>2022-11-05</t>
  </si>
  <si>
    <t>退房日周结</t>
  </si>
  <si>
    <t>650.40</t>
  </si>
  <si>
    <t>RMB</t>
  </si>
  <si>
    <t>0</t>
  </si>
  <si>
    <t>0.00</t>
  </si>
  <si>
    <t>携程国内直连(DD)</t>
  </si>
  <si>
    <t>01.011249</t>
  </si>
  <si>
    <t>2022-11-03 20:50:52</t>
  </si>
  <si>
    <t>否</t>
  </si>
  <si>
    <t>汇智国际旅游发展有限公司</t>
  </si>
  <si>
    <t>Saas酒店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</si>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</sst>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11</xdr:col>
      <xdr:colOff>393700</xdr:colOff>
      <xdr:row>43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00400"/>
          <a:ext cx="9988550" cy="4292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B13" sqref="B13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44868</v>
      </c>
      <c r="G2" s="6">
        <v>44869</v>
      </c>
      <c r="H2" s="4">
        <v>1</v>
      </c>
      <c r="I2" s="4">
        <v>1</v>
      </c>
      <c r="J2" s="4">
        <v>1</v>
      </c>
      <c r="K2" s="4" t="s">
        <v>30</v>
      </c>
      <c r="L2" s="4">
        <v>326</v>
      </c>
      <c r="M2" s="4">
        <v>326</v>
      </c>
      <c r="N2" s="4" t="s">
        <v>31</v>
      </c>
      <c r="O2" s="4" t="s">
        <v>32</v>
      </c>
      <c r="P2" s="4" t="s">
        <v>33</v>
      </c>
      <c r="Q2" s="4">
        <v>0</v>
      </c>
      <c r="R2" s="9">
        <v>44868</v>
      </c>
      <c r="S2" s="6">
        <v>44884</v>
      </c>
      <c r="T2" s="4" t="s">
        <v>34</v>
      </c>
      <c r="U2" s="4">
        <v>326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44868</v>
      </c>
      <c r="G3" s="6">
        <v>44869</v>
      </c>
      <c r="H3" s="4">
        <v>1</v>
      </c>
      <c r="I3" s="4">
        <v>1</v>
      </c>
      <c r="J3" s="4">
        <v>1</v>
      </c>
      <c r="K3" s="4" t="s">
        <v>30</v>
      </c>
      <c r="L3" s="4">
        <v>326</v>
      </c>
      <c r="M3" s="4">
        <v>326</v>
      </c>
      <c r="N3" s="4" t="s">
        <v>38</v>
      </c>
      <c r="O3" s="4" t="s">
        <v>32</v>
      </c>
      <c r="P3" s="4" t="s">
        <v>33</v>
      </c>
      <c r="Q3" s="4">
        <v>0</v>
      </c>
      <c r="R3" s="9">
        <v>44868</v>
      </c>
      <c r="S3" s="6">
        <v>44884</v>
      </c>
      <c r="T3" s="4" t="s">
        <v>34</v>
      </c>
      <c r="U3" s="4">
        <v>326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44869</v>
      </c>
      <c r="G4" s="6">
        <v>44870</v>
      </c>
      <c r="H4" s="4">
        <v>1</v>
      </c>
      <c r="I4" s="4">
        <v>1</v>
      </c>
      <c r="J4" s="4">
        <v>1</v>
      </c>
      <c r="K4" s="4" t="s">
        <v>30</v>
      </c>
      <c r="L4" s="4">
        <v>385</v>
      </c>
      <c r="M4" s="4">
        <v>385</v>
      </c>
      <c r="N4" s="4" t="s">
        <v>42</v>
      </c>
      <c r="O4" s="4" t="s">
        <v>43</v>
      </c>
      <c r="P4" s="4" t="s">
        <v>33</v>
      </c>
      <c r="Q4" s="4">
        <v>0</v>
      </c>
      <c r="R4" s="9">
        <v>44862</v>
      </c>
      <c r="S4" s="6">
        <v>44885</v>
      </c>
      <c r="T4" s="4" t="s">
        <v>34</v>
      </c>
      <c r="U4" s="4">
        <v>385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40</v>
      </c>
      <c r="E5" s="4" t="s">
        <v>46</v>
      </c>
      <c r="F5" s="6">
        <v>44868</v>
      </c>
      <c r="G5" s="6">
        <v>44870</v>
      </c>
      <c r="H5" s="4">
        <v>1</v>
      </c>
      <c r="I5" s="4">
        <v>2</v>
      </c>
      <c r="J5" s="4">
        <v>2</v>
      </c>
      <c r="K5" s="4" t="s">
        <v>30</v>
      </c>
      <c r="L5" s="4">
        <v>650.4</v>
      </c>
      <c r="M5" s="4">
        <v>650.4</v>
      </c>
      <c r="N5" s="4" t="s">
        <v>47</v>
      </c>
      <c r="O5" s="4" t="s">
        <v>43</v>
      </c>
      <c r="P5" s="4" t="s">
        <v>33</v>
      </c>
      <c r="Q5" s="4">
        <v>0</v>
      </c>
      <c r="R5" s="9">
        <v>44868</v>
      </c>
      <c r="S5" s="6">
        <v>44885</v>
      </c>
      <c r="T5" s="4" t="s">
        <v>34</v>
      </c>
      <c r="U5" s="4">
        <v>650.4</v>
      </c>
      <c r="V5" s="4">
        <v>0</v>
      </c>
      <c r="W5" s="4">
        <v>0</v>
      </c>
      <c r="X5" s="4" t="s">
        <v>48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50</v>
      </c>
      <c r="F6" s="6">
        <v>44869</v>
      </c>
      <c r="G6" s="6">
        <v>44870</v>
      </c>
      <c r="H6" s="4">
        <v>1</v>
      </c>
      <c r="I6" s="4">
        <v>1</v>
      </c>
      <c r="J6" s="4">
        <v>1</v>
      </c>
      <c r="K6" s="4" t="s">
        <v>30</v>
      </c>
      <c r="L6" s="4">
        <v>326</v>
      </c>
      <c r="M6" s="4">
        <v>326</v>
      </c>
      <c r="N6" s="4" t="s">
        <v>51</v>
      </c>
      <c r="O6" s="4" t="s">
        <v>43</v>
      </c>
      <c r="P6" s="4" t="s">
        <v>33</v>
      </c>
      <c r="Q6" s="4">
        <v>0</v>
      </c>
      <c r="R6" s="9">
        <v>44869</v>
      </c>
      <c r="S6" s="6">
        <v>44885</v>
      </c>
      <c r="T6" s="4" t="s">
        <v>34</v>
      </c>
      <c r="U6" s="4">
        <v>326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37</v>
      </c>
      <c r="F7" s="6">
        <v>44869</v>
      </c>
      <c r="G7" s="6">
        <v>44870</v>
      </c>
      <c r="H7" s="4">
        <v>1</v>
      </c>
      <c r="I7" s="4">
        <v>1</v>
      </c>
      <c r="J7" s="4">
        <v>1</v>
      </c>
      <c r="K7" s="4" t="s">
        <v>30</v>
      </c>
      <c r="L7" s="4">
        <v>320.6</v>
      </c>
      <c r="M7" s="4">
        <v>320.6</v>
      </c>
      <c r="N7" s="4" t="s">
        <v>53</v>
      </c>
      <c r="O7" s="4" t="s">
        <v>43</v>
      </c>
      <c r="P7" s="4" t="s">
        <v>33</v>
      </c>
      <c r="Q7" s="4">
        <v>0</v>
      </c>
      <c r="R7" s="9">
        <v>44869</v>
      </c>
      <c r="S7" s="6">
        <v>44885</v>
      </c>
      <c r="T7" s="4" t="s">
        <v>34</v>
      </c>
      <c r="U7" s="4">
        <v>320.6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40</v>
      </c>
      <c r="E8" s="4" t="s">
        <v>55</v>
      </c>
      <c r="F8" s="6">
        <v>44869</v>
      </c>
      <c r="G8" s="6">
        <v>44870</v>
      </c>
      <c r="H8" s="4">
        <v>1</v>
      </c>
      <c r="I8" s="4">
        <v>1</v>
      </c>
      <c r="J8" s="4">
        <v>1</v>
      </c>
      <c r="K8" s="4" t="s">
        <v>30</v>
      </c>
      <c r="L8" s="4">
        <v>350</v>
      </c>
      <c r="M8" s="4">
        <v>350</v>
      </c>
      <c r="N8" s="4" t="s">
        <v>56</v>
      </c>
      <c r="O8" s="4" t="s">
        <v>43</v>
      </c>
      <c r="P8" s="4" t="s">
        <v>33</v>
      </c>
      <c r="Q8" s="4">
        <v>0</v>
      </c>
      <c r="R8" s="9">
        <v>44869</v>
      </c>
      <c r="S8" s="6">
        <v>44885</v>
      </c>
      <c r="T8" s="4" t="s">
        <v>34</v>
      </c>
      <c r="U8" s="4">
        <v>350</v>
      </c>
      <c r="V8" s="4">
        <v>0</v>
      </c>
      <c r="W8" s="4">
        <v>0</v>
      </c>
      <c r="X8" s="4" t="s">
        <v>35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28</v>
      </c>
      <c r="E9" s="4" t="s">
        <v>37</v>
      </c>
      <c r="F9" s="6">
        <v>44870</v>
      </c>
      <c r="G9" s="6">
        <v>44871</v>
      </c>
      <c r="H9" s="4">
        <v>2</v>
      </c>
      <c r="I9" s="4">
        <v>1</v>
      </c>
      <c r="J9" s="4">
        <v>2</v>
      </c>
      <c r="K9" s="4" t="s">
        <v>30</v>
      </c>
      <c r="L9" s="4">
        <v>641.2</v>
      </c>
      <c r="M9" s="4">
        <v>641.2</v>
      </c>
      <c r="N9" s="4" t="s">
        <v>59</v>
      </c>
      <c r="O9" s="4" t="s">
        <v>60</v>
      </c>
      <c r="P9" s="4" t="s">
        <v>33</v>
      </c>
      <c r="Q9" s="4">
        <v>0</v>
      </c>
      <c r="R9" s="9">
        <v>44870</v>
      </c>
      <c r="S9" s="6">
        <v>44886</v>
      </c>
      <c r="T9" s="4" t="s">
        <v>34</v>
      </c>
      <c r="U9" s="4">
        <v>641.2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28</v>
      </c>
      <c r="E10" s="4" t="s">
        <v>50</v>
      </c>
      <c r="F10" s="6">
        <v>44870</v>
      </c>
      <c r="G10" s="6">
        <v>44871</v>
      </c>
      <c r="H10" s="4">
        <v>3</v>
      </c>
      <c r="I10" s="4">
        <v>1</v>
      </c>
      <c r="J10" s="4">
        <v>3</v>
      </c>
      <c r="K10" s="4" t="s">
        <v>30</v>
      </c>
      <c r="L10" s="4">
        <v>961.8</v>
      </c>
      <c r="M10" s="4">
        <v>961.8</v>
      </c>
      <c r="N10" s="4" t="s">
        <v>62</v>
      </c>
      <c r="O10" s="4" t="s">
        <v>60</v>
      </c>
      <c r="P10" s="4" t="s">
        <v>33</v>
      </c>
      <c r="Q10" s="4">
        <v>0</v>
      </c>
      <c r="R10" s="9">
        <v>44870</v>
      </c>
      <c r="S10" s="6">
        <v>44886</v>
      </c>
      <c r="T10" s="4" t="s">
        <v>34</v>
      </c>
      <c r="U10" s="4">
        <v>961.8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4" sqref="A14:D17"/>
    </sheetView>
  </sheetViews>
  <sheetFormatPr defaultColWidth="9.81818181818182" defaultRowHeight="14"/>
  <cols>
    <col min="1" max="1" width="12.8181818181818" style="4"/>
    <col min="2" max="3" width="10.6363636363636" style="4"/>
    <col min="4" max="5" width="9.81818181818182" style="4"/>
    <col min="6" max="6" width="34.5454545454545" style="4" customWidth="1"/>
    <col min="7" max="16372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10">
      <c r="A2" s="5">
        <v>999221701954391</v>
      </c>
      <c r="B2" s="6">
        <v>44868</v>
      </c>
      <c r="C2" s="6">
        <v>44869</v>
      </c>
      <c r="D2" s="4">
        <v>326</v>
      </c>
      <c r="E2" s="4">
        <v>326</v>
      </c>
      <c r="F2" s="10" t="s">
        <v>64</v>
      </c>
      <c r="G2" s="4">
        <f>D2-E2</f>
        <v>0</v>
      </c>
      <c r="H2" s="4" t="str">
        <f>$H$1&amp;F2</f>
        <v>，202211031516550025</v>
      </c>
      <c r="I2" s="4" t="e">
        <f>VLOOKUP(A2,HOP!A:U,21,0)</f>
        <v>#N/A</v>
      </c>
      <c r="J2" s="4">
        <v>11.3</v>
      </c>
    </row>
    <row r="3" s="4" customFormat="1" spans="1:10">
      <c r="A3" s="5">
        <v>999221703190329</v>
      </c>
      <c r="B3" s="6">
        <v>44868</v>
      </c>
      <c r="C3" s="6">
        <v>44869</v>
      </c>
      <c r="D3" s="4">
        <v>326</v>
      </c>
      <c r="E3" s="4">
        <v>326</v>
      </c>
      <c r="F3" s="10" t="s">
        <v>65</v>
      </c>
      <c r="G3" s="4">
        <f t="shared" ref="G3:G10" si="0">D3-E3</f>
        <v>0</v>
      </c>
      <c r="H3" s="4" t="str">
        <f t="shared" ref="H3:H10" si="1">$H$1&amp;F3</f>
        <v>，202211031741240071</v>
      </c>
      <c r="I3" s="4" t="e">
        <f>VLOOKUP(A3,HOP!A:U,21,0)</f>
        <v>#N/A</v>
      </c>
      <c r="J3" s="4">
        <v>11.3</v>
      </c>
    </row>
    <row r="4" s="4" customFormat="1" spans="1:10">
      <c r="A4" s="5">
        <v>999221599256678</v>
      </c>
      <c r="B4" s="6">
        <v>44869</v>
      </c>
      <c r="C4" s="6">
        <v>44870</v>
      </c>
      <c r="D4" s="4">
        <v>385</v>
      </c>
      <c r="E4" s="4">
        <v>385</v>
      </c>
      <c r="F4" s="10" t="s">
        <v>66</v>
      </c>
      <c r="G4" s="4">
        <f t="shared" si="0"/>
        <v>0</v>
      </c>
      <c r="H4" s="4" t="str">
        <f t="shared" si="1"/>
        <v>，202210280830560025</v>
      </c>
      <c r="I4" s="4" t="e">
        <f>VLOOKUP(A4,HOP!A:U,21,0)</f>
        <v>#N/A</v>
      </c>
      <c r="J4" s="4">
        <v>10.28</v>
      </c>
    </row>
    <row r="5" s="4" customFormat="1" hidden="1" spans="1:9">
      <c r="A5" s="5">
        <v>999221704617758</v>
      </c>
      <c r="B5" s="6">
        <v>44868</v>
      </c>
      <c r="C5" s="6">
        <v>44870</v>
      </c>
      <c r="D5" s="4">
        <v>650.4</v>
      </c>
      <c r="E5" s="4" t="str">
        <f>VLOOKUP(A5,HOP!A:L,12,0)</f>
        <v>650.40</v>
      </c>
      <c r="F5" s="4" t="str">
        <f>VLOOKUP(A5,HOP!A:C,3,0)</f>
        <v>2774398</v>
      </c>
      <c r="G5" s="4">
        <f t="shared" si="0"/>
        <v>0</v>
      </c>
      <c r="H5" s="4" t="str">
        <f t="shared" si="1"/>
        <v>，2774398</v>
      </c>
      <c r="I5" s="4" t="str">
        <f>VLOOKUP(A5,HOP!A:U,21,0)</f>
        <v>Saas酒店</v>
      </c>
    </row>
    <row r="6" s="4" customFormat="1" spans="1:10">
      <c r="A6" s="5">
        <v>999221705976329</v>
      </c>
      <c r="B6" s="6">
        <v>44869</v>
      </c>
      <c r="C6" s="6">
        <v>44870</v>
      </c>
      <c r="D6" s="4">
        <v>326</v>
      </c>
      <c r="E6" s="4">
        <v>326</v>
      </c>
      <c r="F6" s="10" t="s">
        <v>67</v>
      </c>
      <c r="G6" s="4">
        <f t="shared" si="0"/>
        <v>0</v>
      </c>
      <c r="H6" s="4" t="str">
        <f t="shared" si="1"/>
        <v>，202211040823040020</v>
      </c>
      <c r="I6" s="4" t="e">
        <f>VLOOKUP(A6,HOP!A:U,21,0)</f>
        <v>#N/A</v>
      </c>
      <c r="J6" s="4">
        <v>11.4</v>
      </c>
    </row>
    <row r="7" s="4" customFormat="1" spans="1:10">
      <c r="A7" s="5">
        <v>999221712379818</v>
      </c>
      <c r="B7" s="6">
        <v>44869</v>
      </c>
      <c r="C7" s="6">
        <v>44870</v>
      </c>
      <c r="D7" s="4">
        <v>320.6</v>
      </c>
      <c r="E7" s="4">
        <v>320.6</v>
      </c>
      <c r="F7" s="10" t="s">
        <v>68</v>
      </c>
      <c r="G7" s="4">
        <f t="shared" si="0"/>
        <v>0</v>
      </c>
      <c r="H7" s="4" t="str">
        <f t="shared" si="1"/>
        <v>，202211041832180071</v>
      </c>
      <c r="I7" s="4" t="e">
        <f>VLOOKUP(A7,HOP!A:U,21,0)</f>
        <v>#N/A</v>
      </c>
      <c r="J7" s="4">
        <v>11.4</v>
      </c>
    </row>
    <row r="8" s="4" customFormat="1" spans="1:10">
      <c r="A8" s="5">
        <v>999221713732907</v>
      </c>
      <c r="B8" s="6">
        <v>44869</v>
      </c>
      <c r="C8" s="6">
        <v>44870</v>
      </c>
      <c r="D8" s="4">
        <v>350</v>
      </c>
      <c r="E8" s="4">
        <v>350</v>
      </c>
      <c r="F8" s="10" t="s">
        <v>69</v>
      </c>
      <c r="G8" s="4">
        <f t="shared" si="0"/>
        <v>0</v>
      </c>
      <c r="H8" s="4" t="str">
        <f t="shared" si="1"/>
        <v>，202211042102270069</v>
      </c>
      <c r="I8" s="4" t="e">
        <f>VLOOKUP(A8,HOP!A:U,21,0)</f>
        <v>#N/A</v>
      </c>
      <c r="J8" s="4">
        <v>11.4</v>
      </c>
    </row>
    <row r="9" s="4" customFormat="1" spans="1:10">
      <c r="A9" s="5">
        <v>999221718184810</v>
      </c>
      <c r="B9" s="6">
        <v>44870</v>
      </c>
      <c r="C9" s="6">
        <v>44871</v>
      </c>
      <c r="D9" s="4">
        <v>641.2</v>
      </c>
      <c r="E9" s="4">
        <v>641.2</v>
      </c>
      <c r="F9" s="10" t="s">
        <v>70</v>
      </c>
      <c r="G9" s="4">
        <f t="shared" si="0"/>
        <v>0</v>
      </c>
      <c r="H9" s="4" t="str">
        <f t="shared" si="1"/>
        <v>，202211051345340068</v>
      </c>
      <c r="I9" s="4" t="e">
        <f>VLOOKUP(A9,HOP!A:U,21,0)</f>
        <v>#N/A</v>
      </c>
      <c r="J9" s="4">
        <v>11.5</v>
      </c>
    </row>
    <row r="10" s="4" customFormat="1" spans="1:10">
      <c r="A10" s="5">
        <v>999221719205326</v>
      </c>
      <c r="B10" s="6">
        <v>44870</v>
      </c>
      <c r="C10" s="6">
        <v>44871</v>
      </c>
      <c r="D10" s="4">
        <v>961.8</v>
      </c>
      <c r="E10" s="4">
        <v>961.8</v>
      </c>
      <c r="F10" s="11" t="s">
        <v>71</v>
      </c>
      <c r="G10" s="4">
        <f t="shared" si="0"/>
        <v>0</v>
      </c>
      <c r="H10" s="4" t="str">
        <f t="shared" si="1"/>
        <v>，202211051611450021</v>
      </c>
      <c r="I10" s="4" t="e">
        <f>VLOOKUP(A10,HOP!A:U,21,0)</f>
        <v>#N/A</v>
      </c>
      <c r="J10" s="4">
        <v>11.5</v>
      </c>
    </row>
    <row r="12" spans="4:4">
      <c r="D12" s="4">
        <f>SUM(D2:D11)</f>
        <v>4287</v>
      </c>
    </row>
    <row r="14" spans="1:4">
      <c r="A14" s="4" t="s">
        <v>72</v>
      </c>
      <c r="C14" s="4">
        <v>650.4</v>
      </c>
      <c r="D14" s="4">
        <v>712.68</v>
      </c>
    </row>
    <row r="15" spans="1:4">
      <c r="A15" s="4" t="s">
        <v>73</v>
      </c>
      <c r="C15" s="4">
        <v>3636.6</v>
      </c>
      <c r="D15" s="4">
        <v>3984.83</v>
      </c>
    </row>
    <row r="16" spans="1:4">
      <c r="A16" s="4" t="s">
        <v>74</v>
      </c>
      <c r="C16" s="4">
        <f>SUBTOTAL(9,C14:C15)</f>
        <v>4287</v>
      </c>
      <c r="D16" s="4">
        <f>SUBTOTAL(9,D14:D15)</f>
        <v>4697.51</v>
      </c>
    </row>
    <row r="17" spans="1:1">
      <c r="A17" s="4" t="s">
        <v>75</v>
      </c>
    </row>
  </sheetData>
  <autoFilter ref="A1:J10">
    <filterColumn colId="8">
      <customFilters>
        <customFilter operator="equal" val="#N/A"/>
      </custom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opLeftCell="D1" workbookViewId="0">
      <selection activeCell="A2" sqref="A2:A1048576"/>
    </sheetView>
  </sheetViews>
  <sheetFormatPr defaultColWidth="8.72727272727273" defaultRowHeight="12.5" outlineLevelRow="1"/>
  <cols>
    <col min="1" max="1" width="12.8181818181818" style="1"/>
    <col min="2" max="16383" width="8.72727272727273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999221704617758</v>
      </c>
      <c r="B2" s="1" t="s">
        <v>95</v>
      </c>
      <c r="C2" s="1" t="s">
        <v>96</v>
      </c>
      <c r="D2" s="1" t="s">
        <v>97</v>
      </c>
      <c r="E2" s="1" t="s">
        <v>47</v>
      </c>
      <c r="F2" s="1" t="s">
        <v>95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100</v>
      </c>
      <c r="L2" s="1" t="s">
        <v>100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2022-11-21T01:30:00Z</dcterms:created>
  <dcterms:modified xsi:type="dcterms:W3CDTF">2022-11-25T04:07:12Z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50C49D1B9A97465B8E7CEF151D78D38D</vt:lpwstr>
  </property>
  <property fmtid="{D5CDD505-2E9C-101B-9397-08002B2CF9AE}" pid="3" name="KSOProductBuildVer">
    <vt:lpwstr>2052-11.1.0.12763</vt:lpwstr>
  </property>
</Properties>
</file>