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<sst xmlns="http://schemas.openxmlformats.org/spreadsheetml/2006/main" count="342" uniqueCount="140">
  <si>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</si>
  <si>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</si>
  <si>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</si>
  <si>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</si>
  <si>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</si>
  <si>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</si>
  <si>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</si>
  <si>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</si>
  <si>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</si>
  <si>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</si>
  <si>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</si>
  <si>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</si>
  <si>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</si>
  <si>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</si>
  <si>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</si>
  <si>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</si>
  <si>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</si>
  <si>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</si>
  <si>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</si>
  <si>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</si>
  <si>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</si>
  <si>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</si>
  <si>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</si>
  <si>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</si>
  <si>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</si>
  <si>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999221763870003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</si>
  <si>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</si>
  <si>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</si>
  <si>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</si>
  <si>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</si>
  <si>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</si>
  <si>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陈嘉秀</t>
  </si>
  <si>
    <t>CA363221126CNY</t>
  </si>
  <si>
    <t>未提现</t>
  </si>
  <si>
    <t>携程开票</t>
  </si>
  <si>
    <t xml:space="preserve">	</t>
  </si>
  <si>
    <t xml:space="preserve">999221764472197	</t>
  </si>
  <si>
    <t>[西安]西安临潼悦椿温泉酒店(9825003)</t>
  </si>
  <si>
    <t>御园大床房&lt;双人入住&gt;&lt;内宾&gt;&lt;预付&gt;&lt;无早&gt;</t>
  </si>
  <si>
    <t>项磊</t>
  </si>
  <si>
    <t xml:space="preserve">2787957	</t>
  </si>
  <si>
    <t xml:space="preserve">HBD-373297-439-2461244	</t>
  </si>
  <si>
    <t xml:space="preserve">999221764698159	</t>
  </si>
  <si>
    <t>[梅州]梅州麓湖山酒店(67856423)</t>
  </si>
  <si>
    <t>标准双床房&lt;双人入住&gt;&lt;升级特惠&gt;&lt;双早&gt;&lt;新高价值日历房套餐&gt;&lt;新酒店礼盒&gt;</t>
  </si>
  <si>
    <t>阚文东</t>
  </si>
  <si>
    <t xml:space="preserve">1732959	</t>
  </si>
  <si>
    <t xml:space="preserve">999221777080581	</t>
  </si>
  <si>
    <t>袁霞</t>
  </si>
  <si>
    <t>CA363221127CNY</t>
  </si>
  <si>
    <t>取消</t>
  </si>
  <si>
    <t xml:space="preserve">999221775999629	</t>
  </si>
  <si>
    <t>商务江景双床房&lt;特惠专享&gt;&lt;双人入住&gt;&lt;日历房套餐高价值&gt;&lt;双早&gt;&lt;新酒店礼盒&gt;</t>
  </si>
  <si>
    <t>李谊</t>
  </si>
  <si>
    <t>CA363221128CNY</t>
  </si>
  <si>
    <t xml:space="preserve">999221776058588	</t>
  </si>
  <si>
    <t>御园双床房&lt;双人入住&gt;&lt;内宾&gt;&lt;预付&gt;&lt;无早&gt;</t>
  </si>
  <si>
    <t>曹溪溪</t>
  </si>
  <si>
    <t xml:space="preserve">2791035	</t>
  </si>
  <si>
    <t xml:space="preserve">HBD-373297-439-2462220	</t>
  </si>
  <si>
    <t xml:space="preserve">999221777990990	</t>
  </si>
  <si>
    <t>[无锡]无锡君乐酒店(67321732)</t>
  </si>
  <si>
    <t>高级大床房&lt;双人入住&gt;&lt;内宾&gt;&lt;预付&gt;&lt;无早&gt;</t>
  </si>
  <si>
    <t>陆瑶</t>
  </si>
  <si>
    <t xml:space="preserve">2791764	</t>
  </si>
  <si>
    <t xml:space="preserve">21779128344	</t>
  </si>
  <si>
    <t>贺鹏</t>
  </si>
  <si>
    <t xml:space="preserve">2792161	</t>
  </si>
  <si>
    <t xml:space="preserve">HBD-373297-439-2462582	</t>
  </si>
  <si>
    <t xml:space="preserve">999221781128841	</t>
  </si>
  <si>
    <t>朱楠</t>
  </si>
  <si>
    <t xml:space="preserve">2793055	</t>
  </si>
  <si>
    <t xml:space="preserve">HBD-373297-439-2462844	</t>
  </si>
  <si>
    <t xml:space="preserve">999221781179320	</t>
  </si>
  <si>
    <t>姚戈</t>
  </si>
  <si>
    <t xml:space="preserve">999221782715317	</t>
  </si>
  <si>
    <t>崔曦文</t>
  </si>
  <si>
    <t xml:space="preserve">2793477	</t>
  </si>
  <si>
    <t xml:space="preserve">HBD-373297-439-2463065	</t>
  </si>
  <si>
    <t>，</t>
  </si>
  <si>
    <t>202211101338470025</t>
  </si>
  <si>
    <t>202211101458200020</t>
  </si>
  <si>
    <t>202211111624310020</t>
  </si>
  <si>
    <t>202211121244300025</t>
  </si>
  <si>
    <t>A221128093417481</t>
  </si>
  <si>
    <t>房集：i221128093515 1173.2元</t>
  </si>
  <si>
    <t>CNY / HKD 当前参考汇率: 1.07955495</t>
  </si>
  <si>
    <t>总计： 3625.48 CNY/
3913.9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</si>
  <si>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</si>
  <si>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</si>
  <si>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</si>
  <si>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</si>
  <si>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</si>
  <si>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</si>
  <si>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</si>
  <si>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</si>
  <si>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</si>
  <si>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</si>
  <si>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</si>
  <si>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</si>
  <si>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</si>
  <si>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</si>
  <si>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</si>
  <si>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</si>
  <si>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</si>
  <si>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</si>
  <si>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</si>
  <si>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2022-11-12</t>
  </si>
  <si>
    <t>2793477</t>
  </si>
  <si>
    <t>西安临潼悦椿温泉酒店</t>
  </si>
  <si>
    <t>2022-11-13</t>
  </si>
  <si>
    <t>退房日周结</t>
  </si>
  <si>
    <t>539.34</t>
  </si>
  <si>
    <t>RMB</t>
  </si>
  <si>
    <t>0</t>
  </si>
  <si>
    <t>0.00</t>
  </si>
  <si>
    <t>携程国内直连(DD)</t>
  </si>
  <si>
    <t>01.011249</t>
  </si>
  <si>
    <t>2022-11-12 15:43:20</t>
  </si>
  <si>
    <t>否</t>
  </si>
  <si>
    <t>汇智国际旅游发展有限公司</t>
  </si>
  <si>
    <t>直连</t>
  </si>
  <si>
    <t>中国</t>
  </si>
  <si>
    <t>2793055</t>
  </si>
  <si>
    <t>2022-11-12 12:23:39</t>
  </si>
  <si>
    <t>2022-11-10</t>
  </si>
  <si>
    <t>2787957</t>
  </si>
  <si>
    <t>2022-11-11</t>
  </si>
  <si>
    <t>573.68</t>
  </si>
  <si>
    <t>2022-11-10 14:21:12</t>
  </si>
  <si>
    <t>2791764</t>
  </si>
  <si>
    <t>无锡君乐酒店</t>
  </si>
  <si>
    <t>238.36</t>
  </si>
  <si>
    <t>2022-11-11 20:58:37</t>
  </si>
  <si>
    <t>2792161</t>
  </si>
  <si>
    <t>561.56</t>
  </si>
  <si>
    <t>2022-11-11 23:43:18</t>
  </si>
  <si>
    <t>2791035</t>
  </si>
  <si>
    <t>-573</t>
  </si>
  <si>
    <t>2022-11-11 16:30:15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</si>
</sst>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16</xdr:col>
      <xdr:colOff>200025</xdr:colOff>
      <xdr:row>55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83005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44875</v>
      </c>
      <c r="G2" s="6">
        <v>44876</v>
      </c>
      <c r="H2" s="4">
        <v>1</v>
      </c>
      <c r="I2" s="4">
        <v>1</v>
      </c>
      <c r="J2" s="4">
        <v>1</v>
      </c>
      <c r="K2" s="4" t="s">
        <v>30</v>
      </c>
      <c r="L2" s="4">
        <v>320.6</v>
      </c>
      <c r="M2" s="4">
        <v>320.6</v>
      </c>
      <c r="N2" s="4" t="s">
        <v>31</v>
      </c>
      <c r="O2" s="4" t="s">
        <v>32</v>
      </c>
      <c r="P2" s="4" t="s">
        <v>33</v>
      </c>
      <c r="Q2" s="4">
        <v>0</v>
      </c>
      <c r="R2" s="8">
        <v>44875</v>
      </c>
      <c r="S2" s="6">
        <v>44891</v>
      </c>
      <c r="T2" s="4" t="s">
        <v>34</v>
      </c>
      <c r="U2" s="4">
        <v>320.6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44875</v>
      </c>
      <c r="G3" s="6">
        <v>44876</v>
      </c>
      <c r="H3" s="4">
        <v>1</v>
      </c>
      <c r="I3" s="4">
        <v>1</v>
      </c>
      <c r="J3" s="4">
        <v>1</v>
      </c>
      <c r="K3" s="4" t="s">
        <v>30</v>
      </c>
      <c r="L3" s="4">
        <v>573.68</v>
      </c>
      <c r="M3" s="4">
        <v>573.68</v>
      </c>
      <c r="N3" s="4" t="s">
        <v>39</v>
      </c>
      <c r="O3" s="4" t="s">
        <v>32</v>
      </c>
      <c r="P3" s="4" t="s">
        <v>33</v>
      </c>
      <c r="Q3" s="4">
        <v>0</v>
      </c>
      <c r="R3" s="8">
        <v>44875</v>
      </c>
      <c r="S3" s="6">
        <v>44891</v>
      </c>
      <c r="T3" s="4" t="s">
        <v>34</v>
      </c>
      <c r="U3" s="4">
        <v>573.68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44875</v>
      </c>
      <c r="G4" s="6">
        <v>44876</v>
      </c>
      <c r="H4" s="4">
        <v>1</v>
      </c>
      <c r="I4" s="4">
        <v>1</v>
      </c>
      <c r="J4" s="4">
        <v>1</v>
      </c>
      <c r="K4" s="4" t="s">
        <v>30</v>
      </c>
      <c r="L4" s="4">
        <v>266</v>
      </c>
      <c r="M4" s="4">
        <v>266</v>
      </c>
      <c r="N4" s="4" t="s">
        <v>45</v>
      </c>
      <c r="O4" s="4" t="s">
        <v>32</v>
      </c>
      <c r="P4" s="4" t="s">
        <v>33</v>
      </c>
      <c r="Q4" s="4">
        <v>0</v>
      </c>
      <c r="R4" s="8">
        <v>44875</v>
      </c>
      <c r="S4" s="6">
        <v>44891</v>
      </c>
      <c r="T4" s="4" t="s">
        <v>34</v>
      </c>
      <c r="U4" s="4">
        <v>266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44876</v>
      </c>
      <c r="G5" s="6">
        <v>44877</v>
      </c>
      <c r="H5" s="4">
        <v>1</v>
      </c>
      <c r="I5" s="4">
        <v>1</v>
      </c>
      <c r="J5" s="4">
        <v>1</v>
      </c>
      <c r="K5" s="4" t="s">
        <v>30</v>
      </c>
      <c r="L5" s="4">
        <v>343.5</v>
      </c>
      <c r="M5" s="4">
        <v>343.5</v>
      </c>
      <c r="N5" s="4" t="s">
        <v>48</v>
      </c>
      <c r="O5" s="4" t="s">
        <v>49</v>
      </c>
      <c r="P5" s="4" t="s">
        <v>33</v>
      </c>
      <c r="Q5" s="4">
        <v>0</v>
      </c>
      <c r="R5" s="8">
        <v>44876</v>
      </c>
      <c r="S5" s="6">
        <v>44892</v>
      </c>
      <c r="T5" s="4" t="s">
        <v>34</v>
      </c>
      <c r="U5" s="4">
        <v>343.5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50</v>
      </c>
      <c r="D6" s="4" t="s">
        <v>28</v>
      </c>
      <c r="E6" s="4" t="s">
        <v>29</v>
      </c>
      <c r="F6" s="6">
        <v>44876</v>
      </c>
      <c r="G6" s="6">
        <v>44877</v>
      </c>
      <c r="H6" s="4">
        <v>1</v>
      </c>
      <c r="I6" s="4">
        <v>1</v>
      </c>
      <c r="J6" s="4">
        <v>1</v>
      </c>
      <c r="K6" s="4" t="s">
        <v>30</v>
      </c>
      <c r="L6" s="4">
        <v>-343.5</v>
      </c>
      <c r="M6" s="4">
        <v>-343.5</v>
      </c>
      <c r="N6" s="4" t="s">
        <v>48</v>
      </c>
      <c r="O6" s="4" t="s">
        <v>49</v>
      </c>
      <c r="P6" s="4" t="s">
        <v>33</v>
      </c>
      <c r="Q6" s="4">
        <v>0</v>
      </c>
      <c r="R6" s="8">
        <v>44876</v>
      </c>
      <c r="S6" s="6">
        <v>44892</v>
      </c>
      <c r="T6" s="4" t="s">
        <v>34</v>
      </c>
      <c r="U6" s="4">
        <v>-343.5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52</v>
      </c>
      <c r="F7" s="6">
        <v>44877</v>
      </c>
      <c r="G7" s="6">
        <v>44878</v>
      </c>
      <c r="H7" s="4">
        <v>1</v>
      </c>
      <c r="I7" s="4">
        <v>1</v>
      </c>
      <c r="J7" s="4">
        <v>1</v>
      </c>
      <c r="K7" s="4" t="s">
        <v>30</v>
      </c>
      <c r="L7" s="4">
        <v>320.6</v>
      </c>
      <c r="M7" s="4">
        <v>320.6</v>
      </c>
      <c r="N7" s="4" t="s">
        <v>53</v>
      </c>
      <c r="O7" s="4" t="s">
        <v>54</v>
      </c>
      <c r="P7" s="4" t="s">
        <v>33</v>
      </c>
      <c r="Q7" s="4">
        <v>0</v>
      </c>
      <c r="R7" s="8">
        <v>44876</v>
      </c>
      <c r="S7" s="6">
        <v>44893</v>
      </c>
      <c r="T7" s="4" t="s">
        <v>34</v>
      </c>
      <c r="U7" s="4">
        <v>320.6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37</v>
      </c>
      <c r="E8" s="4" t="s">
        <v>56</v>
      </c>
      <c r="F8" s="6">
        <v>44877</v>
      </c>
      <c r="G8" s="6">
        <v>44878</v>
      </c>
      <c r="H8" s="4">
        <v>1</v>
      </c>
      <c r="I8" s="4">
        <v>1</v>
      </c>
      <c r="J8" s="4">
        <v>1</v>
      </c>
      <c r="K8" s="4" t="s">
        <v>30</v>
      </c>
      <c r="L8" s="4">
        <v>573.68</v>
      </c>
      <c r="M8" s="4">
        <v>573.68</v>
      </c>
      <c r="N8" s="4" t="s">
        <v>57</v>
      </c>
      <c r="O8" s="4" t="s">
        <v>54</v>
      </c>
      <c r="P8" s="4" t="s">
        <v>33</v>
      </c>
      <c r="Q8" s="4">
        <v>0</v>
      </c>
      <c r="R8" s="8">
        <v>44876</v>
      </c>
      <c r="S8" s="6">
        <v>44893</v>
      </c>
      <c r="T8" s="4" t="s">
        <v>34</v>
      </c>
      <c r="U8" s="4">
        <v>573.68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44877</v>
      </c>
      <c r="G9" s="6">
        <v>44878</v>
      </c>
      <c r="H9" s="4">
        <v>1</v>
      </c>
      <c r="I9" s="4">
        <v>1</v>
      </c>
      <c r="J9" s="4">
        <v>1</v>
      </c>
      <c r="K9" s="4" t="s">
        <v>30</v>
      </c>
      <c r="L9" s="4">
        <v>238.36</v>
      </c>
      <c r="M9" s="4">
        <v>238.36</v>
      </c>
      <c r="N9" s="4" t="s">
        <v>63</v>
      </c>
      <c r="O9" s="4" t="s">
        <v>54</v>
      </c>
      <c r="P9" s="4" t="s">
        <v>33</v>
      </c>
      <c r="Q9" s="4">
        <v>0</v>
      </c>
      <c r="R9" s="8">
        <v>44876</v>
      </c>
      <c r="S9" s="6">
        <v>44893</v>
      </c>
      <c r="T9" s="4" t="s">
        <v>34</v>
      </c>
      <c r="U9" s="4">
        <v>238.36</v>
      </c>
      <c r="V9" s="4">
        <v>0</v>
      </c>
      <c r="W9" s="4">
        <v>0</v>
      </c>
      <c r="X9" s="4" t="s">
        <v>64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37</v>
      </c>
      <c r="E10" s="4" t="s">
        <v>38</v>
      </c>
      <c r="F10" s="6">
        <v>44877</v>
      </c>
      <c r="G10" s="6">
        <v>44878</v>
      </c>
      <c r="H10" s="4">
        <v>1</v>
      </c>
      <c r="I10" s="4">
        <v>1</v>
      </c>
      <c r="J10" s="4">
        <v>1</v>
      </c>
      <c r="K10" s="4" t="s">
        <v>30</v>
      </c>
      <c r="L10" s="4">
        <v>561.56</v>
      </c>
      <c r="M10" s="4">
        <v>561.56</v>
      </c>
      <c r="N10" s="4" t="s">
        <v>66</v>
      </c>
      <c r="O10" s="4" t="s">
        <v>54</v>
      </c>
      <c r="P10" s="4" t="s">
        <v>33</v>
      </c>
      <c r="Q10" s="4">
        <v>0</v>
      </c>
      <c r="R10" s="8">
        <v>44876</v>
      </c>
      <c r="S10" s="6">
        <v>44893</v>
      </c>
      <c r="T10" s="4" t="s">
        <v>34</v>
      </c>
      <c r="U10" s="4">
        <v>561.56</v>
      </c>
      <c r="V10" s="4">
        <v>0</v>
      </c>
      <c r="W10" s="4">
        <v>612</v>
      </c>
      <c r="X10" s="4" t="s">
        <v>67</v>
      </c>
      <c r="Y10" s="4" t="s">
        <v>68</v>
      </c>
    </row>
    <row r="11" s="4" customFormat="1" spans="1:25">
      <c r="A11" s="4" t="s">
        <v>55</v>
      </c>
      <c r="B11" s="4" t="s">
        <v>26</v>
      </c>
      <c r="C11" s="4" t="s">
        <v>50</v>
      </c>
      <c r="D11" s="4" t="s">
        <v>37</v>
      </c>
      <c r="E11" s="4" t="s">
        <v>56</v>
      </c>
      <c r="F11" s="6">
        <v>44877</v>
      </c>
      <c r="G11" s="6">
        <v>44878</v>
      </c>
      <c r="H11" s="4">
        <v>1</v>
      </c>
      <c r="I11" s="4">
        <v>1</v>
      </c>
      <c r="J11" s="4">
        <v>1</v>
      </c>
      <c r="K11" s="4" t="s">
        <v>30</v>
      </c>
      <c r="L11" s="4">
        <v>-573.68</v>
      </c>
      <c r="M11" s="4">
        <v>-573.68</v>
      </c>
      <c r="N11" s="4" t="s">
        <v>57</v>
      </c>
      <c r="O11" s="4" t="s">
        <v>54</v>
      </c>
      <c r="P11" s="4" t="s">
        <v>33</v>
      </c>
      <c r="Q11" s="4">
        <v>0</v>
      </c>
      <c r="R11" s="8">
        <v>44876</v>
      </c>
      <c r="S11" s="6">
        <v>44893</v>
      </c>
      <c r="T11" s="4" t="s">
        <v>34</v>
      </c>
      <c r="U11" s="4">
        <v>-573.68</v>
      </c>
      <c r="V11" s="4">
        <v>0</v>
      </c>
      <c r="W11" s="4">
        <v>0</v>
      </c>
      <c r="X11" s="4" t="s">
        <v>58</v>
      </c>
      <c r="Y11" s="4" t="s">
        <v>59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37</v>
      </c>
      <c r="E12" s="4" t="s">
        <v>38</v>
      </c>
      <c r="F12" s="6">
        <v>44877</v>
      </c>
      <c r="G12" s="6">
        <v>44878</v>
      </c>
      <c r="H12" s="4">
        <v>1</v>
      </c>
      <c r="I12" s="4">
        <v>1</v>
      </c>
      <c r="J12" s="4">
        <v>1</v>
      </c>
      <c r="K12" s="4" t="s">
        <v>30</v>
      </c>
      <c r="L12" s="4">
        <v>539.34</v>
      </c>
      <c r="M12" s="4">
        <v>539.34</v>
      </c>
      <c r="N12" s="4" t="s">
        <v>70</v>
      </c>
      <c r="O12" s="4" t="s">
        <v>54</v>
      </c>
      <c r="P12" s="4" t="s">
        <v>33</v>
      </c>
      <c r="Q12" s="4">
        <v>0</v>
      </c>
      <c r="R12" s="8">
        <v>44877</v>
      </c>
      <c r="S12" s="6">
        <v>44893</v>
      </c>
      <c r="T12" s="4" t="s">
        <v>34</v>
      </c>
      <c r="U12" s="4">
        <v>539.34</v>
      </c>
      <c r="V12" s="4">
        <v>0</v>
      </c>
      <c r="W12" s="4">
        <v>0</v>
      </c>
      <c r="X12" s="4" t="s">
        <v>71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43</v>
      </c>
      <c r="E13" s="4" t="s">
        <v>44</v>
      </c>
      <c r="F13" s="6">
        <v>44877</v>
      </c>
      <c r="G13" s="6">
        <v>44878</v>
      </c>
      <c r="H13" s="4">
        <v>1</v>
      </c>
      <c r="I13" s="4">
        <v>1</v>
      </c>
      <c r="J13" s="4">
        <v>1</v>
      </c>
      <c r="K13" s="4" t="s">
        <v>30</v>
      </c>
      <c r="L13" s="4">
        <v>266</v>
      </c>
      <c r="M13" s="4">
        <v>266</v>
      </c>
      <c r="N13" s="4" t="s">
        <v>74</v>
      </c>
      <c r="O13" s="4" t="s">
        <v>54</v>
      </c>
      <c r="P13" s="4" t="s">
        <v>33</v>
      </c>
      <c r="Q13" s="4">
        <v>0</v>
      </c>
      <c r="R13" s="8">
        <v>44877</v>
      </c>
      <c r="S13" s="6">
        <v>44893</v>
      </c>
      <c r="T13" s="4" t="s">
        <v>34</v>
      </c>
      <c r="U13" s="4">
        <v>266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37</v>
      </c>
      <c r="E14" s="4" t="s">
        <v>38</v>
      </c>
      <c r="F14" s="6">
        <v>44877</v>
      </c>
      <c r="G14" s="6">
        <v>44878</v>
      </c>
      <c r="H14" s="4">
        <v>1</v>
      </c>
      <c r="I14" s="4">
        <v>1</v>
      </c>
      <c r="J14" s="4">
        <v>1</v>
      </c>
      <c r="K14" s="4" t="s">
        <v>30</v>
      </c>
      <c r="L14" s="4">
        <v>539.34</v>
      </c>
      <c r="M14" s="4">
        <v>539.34</v>
      </c>
      <c r="N14" s="4" t="s">
        <v>76</v>
      </c>
      <c r="O14" s="4" t="s">
        <v>54</v>
      </c>
      <c r="P14" s="4" t="s">
        <v>33</v>
      </c>
      <c r="Q14" s="4">
        <v>0</v>
      </c>
      <c r="R14" s="8">
        <v>44877</v>
      </c>
      <c r="S14" s="6">
        <v>44893</v>
      </c>
      <c r="T14" s="4" t="s">
        <v>34</v>
      </c>
      <c r="U14" s="4">
        <v>539.34</v>
      </c>
      <c r="V14" s="4">
        <v>0</v>
      </c>
      <c r="W14" s="4">
        <v>0</v>
      </c>
      <c r="X14" s="4" t="s">
        <v>77</v>
      </c>
      <c r="Y14" s="4" t="s">
        <v>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1"/>
    </sheetView>
  </sheetViews>
  <sheetFormatPr defaultColWidth="9" defaultRowHeight="13.5"/>
  <cols>
    <col min="1" max="1" width="12.625" style="4"/>
    <col min="2" max="3" width="11.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hidden="1" spans="1:10">
      <c r="A2" s="5">
        <v>999221763870003</v>
      </c>
      <c r="B2" s="6">
        <v>44875</v>
      </c>
      <c r="C2" s="6">
        <v>44876</v>
      </c>
      <c r="D2" s="4">
        <v>320.6</v>
      </c>
      <c r="E2" s="4">
        <v>320.6</v>
      </c>
      <c r="F2" s="9" t="s">
        <v>80</v>
      </c>
      <c r="G2" s="4">
        <f>D2-E2</f>
        <v>0</v>
      </c>
      <c r="H2" s="4" t="str">
        <f>$H$1&amp;F2</f>
        <v>，202211101338470025</v>
      </c>
      <c r="I2" s="4" t="e">
        <f>VLOOKUP(A2,HOP!A:U,21,0)</f>
        <v>#N/A</v>
      </c>
      <c r="J2" s="7">
        <v>11.1</v>
      </c>
    </row>
    <row r="3" s="4" customFormat="1" spans="1:9">
      <c r="A3" s="5">
        <v>999221764472197</v>
      </c>
      <c r="B3" s="6">
        <v>44875</v>
      </c>
      <c r="C3" s="6">
        <v>44876</v>
      </c>
      <c r="D3" s="4">
        <v>573.68</v>
      </c>
      <c r="E3" s="4" t="str">
        <f>VLOOKUP(A3,HOP!A:L,12,0)</f>
        <v>573.68</v>
      </c>
      <c r="F3" s="4" t="str">
        <f>VLOOKUP(A3,HOP!A:C,3,0)</f>
        <v>2787957</v>
      </c>
      <c r="G3" s="4">
        <f t="shared" ref="G3:G12" si="0">D3-E3</f>
        <v>0</v>
      </c>
      <c r="H3" s="4" t="str">
        <f t="shared" ref="H3:H12" si="1">$H$1&amp;F3</f>
        <v>，2787957</v>
      </c>
      <c r="I3" s="4" t="str">
        <f>VLOOKUP(A3,HOP!A:U,21,0)</f>
        <v>直连</v>
      </c>
    </row>
    <row r="4" s="4" customFormat="1" hidden="1" spans="1:10">
      <c r="A4" s="5">
        <v>999221764698159</v>
      </c>
      <c r="B4" s="6">
        <v>44875</v>
      </c>
      <c r="C4" s="6">
        <v>44876</v>
      </c>
      <c r="D4" s="4">
        <v>266</v>
      </c>
      <c r="E4" s="4">
        <v>266</v>
      </c>
      <c r="F4" s="9" t="s">
        <v>81</v>
      </c>
      <c r="G4" s="4">
        <f t="shared" si="0"/>
        <v>0</v>
      </c>
      <c r="H4" s="4" t="str">
        <f t="shared" si="1"/>
        <v>，202211101458200020</v>
      </c>
      <c r="I4" s="4" t="e">
        <f>VLOOKUP(A4,HOP!A:U,21,0)</f>
        <v>#N/A</v>
      </c>
      <c r="J4" s="7">
        <v>11.1</v>
      </c>
    </row>
    <row r="5" s="4" customFormat="1" hidden="1" spans="1:9">
      <c r="A5" s="5">
        <v>999221777080581</v>
      </c>
      <c r="B5" s="6">
        <v>44876</v>
      </c>
      <c r="C5" s="6">
        <v>44877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10">
      <c r="A6" s="5">
        <v>999221775999629</v>
      </c>
      <c r="B6" s="6">
        <v>44877</v>
      </c>
      <c r="C6" s="6">
        <v>44878</v>
      </c>
      <c r="D6" s="4">
        <v>320.6</v>
      </c>
      <c r="E6" s="4">
        <v>320.6</v>
      </c>
      <c r="F6" s="9" t="s">
        <v>82</v>
      </c>
      <c r="G6" s="4">
        <f t="shared" si="0"/>
        <v>0</v>
      </c>
      <c r="H6" s="4" t="str">
        <f t="shared" si="1"/>
        <v>，202211111624310020</v>
      </c>
      <c r="I6" s="4" t="e">
        <f>VLOOKUP(A6,HOP!A:U,21,0)</f>
        <v>#N/A</v>
      </c>
      <c r="J6" s="4">
        <v>11.11</v>
      </c>
    </row>
    <row r="7" s="4" customFormat="1" hidden="1" spans="1:9">
      <c r="A7" s="5">
        <v>999221776058588</v>
      </c>
      <c r="B7" s="6">
        <v>44877</v>
      </c>
      <c r="C7" s="6">
        <v>44878</v>
      </c>
      <c r="D7" s="4">
        <v>0</v>
      </c>
      <c r="E7" s="4" t="str">
        <f>VLOOKUP(A7,HOP!A:L,12,0)</f>
        <v>0.00</v>
      </c>
      <c r="F7" s="4" t="str">
        <f>VLOOKUP(A7,HOP!A:C,3,0)</f>
        <v>2791035</v>
      </c>
      <c r="G7" s="4">
        <f t="shared" si="0"/>
        <v>0</v>
      </c>
      <c r="H7" s="4" t="str">
        <f t="shared" si="1"/>
        <v>，2791035</v>
      </c>
      <c r="I7" s="4" t="str">
        <f>VLOOKUP(A7,HOP!A:U,21,0)</f>
        <v>直连</v>
      </c>
    </row>
    <row r="8" s="4" customFormat="1" spans="1:9">
      <c r="A8" s="5">
        <v>999221777990990</v>
      </c>
      <c r="B8" s="6">
        <v>44877</v>
      </c>
      <c r="C8" s="6">
        <v>44878</v>
      </c>
      <c r="D8" s="4">
        <v>238.36</v>
      </c>
      <c r="E8" s="4" t="str">
        <f>VLOOKUP(A8,HOP!A:L,12,0)</f>
        <v>238.36</v>
      </c>
      <c r="F8" s="4" t="str">
        <f>VLOOKUP(A8,HOP!A:C,3,0)</f>
        <v>2791764</v>
      </c>
      <c r="G8" s="4">
        <f t="shared" si="0"/>
        <v>0</v>
      </c>
      <c r="H8" s="4" t="str">
        <f t="shared" si="1"/>
        <v>，2791764</v>
      </c>
      <c r="I8" s="4" t="str">
        <f>VLOOKUP(A8,HOP!A:U,21,0)</f>
        <v>直连</v>
      </c>
    </row>
    <row r="9" s="4" customFormat="1" spans="1:9">
      <c r="A9" s="5">
        <v>21779128344</v>
      </c>
      <c r="B9" s="6">
        <v>44877</v>
      </c>
      <c r="C9" s="6">
        <v>44878</v>
      </c>
      <c r="D9" s="4">
        <v>561.56</v>
      </c>
      <c r="E9" s="4" t="str">
        <f>VLOOKUP(A9,HOP!A:L,12,0)</f>
        <v>561.56</v>
      </c>
      <c r="F9" s="4" t="str">
        <f>VLOOKUP(A9,HOP!A:C,3,0)</f>
        <v>2792161</v>
      </c>
      <c r="G9" s="4">
        <f t="shared" si="0"/>
        <v>0</v>
      </c>
      <c r="H9" s="4" t="str">
        <f t="shared" si="1"/>
        <v>，2792161</v>
      </c>
      <c r="I9" s="4" t="str">
        <f>VLOOKUP(A9,HOP!A:U,21,0)</f>
        <v>直连</v>
      </c>
    </row>
    <row r="10" s="4" customFormat="1" spans="1:9">
      <c r="A10" s="5">
        <v>999221781128841</v>
      </c>
      <c r="B10" s="6">
        <v>44877</v>
      </c>
      <c r="C10" s="6">
        <v>44878</v>
      </c>
      <c r="D10" s="4">
        <v>539.34</v>
      </c>
      <c r="E10" s="4" t="str">
        <f>VLOOKUP(A10,HOP!A:L,12,0)</f>
        <v>539.34</v>
      </c>
      <c r="F10" s="4" t="str">
        <f>VLOOKUP(A10,HOP!A:C,3,0)</f>
        <v>2793055</v>
      </c>
      <c r="G10" s="4">
        <f t="shared" si="0"/>
        <v>0</v>
      </c>
      <c r="H10" s="4" t="str">
        <f t="shared" si="1"/>
        <v>，2793055</v>
      </c>
      <c r="I10" s="4" t="str">
        <f>VLOOKUP(A10,HOP!A:U,21,0)</f>
        <v>直连</v>
      </c>
    </row>
    <row r="11" s="4" customFormat="1" hidden="1" spans="1:10">
      <c r="A11" s="5">
        <v>999221781179320</v>
      </c>
      <c r="B11" s="6">
        <v>44877</v>
      </c>
      <c r="C11" s="6">
        <v>44878</v>
      </c>
      <c r="D11" s="4">
        <v>266</v>
      </c>
      <c r="E11" s="4">
        <v>266</v>
      </c>
      <c r="F11" s="9" t="s">
        <v>83</v>
      </c>
      <c r="G11" s="4">
        <f t="shared" si="0"/>
        <v>0</v>
      </c>
      <c r="H11" s="4" t="str">
        <f t="shared" si="1"/>
        <v>，202211121244300025</v>
      </c>
      <c r="I11" s="4" t="e">
        <f>VLOOKUP(A11,HOP!A:U,21,0)</f>
        <v>#N/A</v>
      </c>
      <c r="J11" s="4">
        <v>11.12</v>
      </c>
    </row>
    <row r="12" s="4" customFormat="1" spans="1:9">
      <c r="A12" s="5">
        <v>999221782715317</v>
      </c>
      <c r="B12" s="6">
        <v>44877</v>
      </c>
      <c r="C12" s="6">
        <v>44878</v>
      </c>
      <c r="D12" s="4">
        <v>539.34</v>
      </c>
      <c r="E12" s="4" t="str">
        <f>VLOOKUP(A12,HOP!A:L,12,0)</f>
        <v>539.34</v>
      </c>
      <c r="F12" s="4" t="str">
        <f>VLOOKUP(A12,HOP!A:C,3,0)</f>
        <v>2793477</v>
      </c>
      <c r="G12" s="4">
        <f t="shared" si="0"/>
        <v>0</v>
      </c>
      <c r="H12" s="4" t="str">
        <f t="shared" si="1"/>
        <v>，2793477</v>
      </c>
      <c r="I12" s="4" t="str">
        <f>VLOOKUP(A12,HOP!A:U,21,0)</f>
        <v>直连</v>
      </c>
    </row>
    <row r="14" spans="4:4">
      <c r="D14" s="4">
        <f>SUM(D2:D13)</f>
        <v>3625.48</v>
      </c>
    </row>
    <row r="18" spans="1:4">
      <c r="A18" s="4" t="s">
        <v>84</v>
      </c>
      <c r="C18" s="4">
        <v>2452.28</v>
      </c>
      <c r="D18" s="4">
        <v>2647.37</v>
      </c>
    </row>
    <row r="19" spans="1:4">
      <c r="A19" s="4" t="s">
        <v>85</v>
      </c>
      <c r="C19" s="4">
        <v>1173.2</v>
      </c>
      <c r="D19" s="4">
        <v>1266.53</v>
      </c>
    </row>
    <row r="20" spans="1:4">
      <c r="A20" s="4" t="s">
        <v>86</v>
      </c>
      <c r="C20" s="4">
        <f>SUBTOTAL(9,C18:C19)</f>
        <v>3625.48</v>
      </c>
      <c r="D20" s="4">
        <f>SUBTOTAL(9,D18:D19)</f>
        <v>3913.9</v>
      </c>
    </row>
    <row r="21" spans="1:1">
      <c r="A21" s="4" t="s">
        <v>87</v>
      </c>
    </row>
  </sheetData>
  <autoFilter ref="A1:X12">
    <filterColumn colId="3">
      <filters>
        <filter val="539.34"/>
        <filter val="266"/>
        <filter val="320.6"/>
        <filter val="238.36"/>
        <filter val="561.56"/>
        <filter val="573.68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999221782715317</v>
      </c>
      <c r="B2" s="1" t="s">
        <v>107</v>
      </c>
      <c r="C2" s="1" t="s">
        <v>108</v>
      </c>
      <c r="D2" s="1" t="s">
        <v>109</v>
      </c>
      <c r="E2" s="1" t="s">
        <v>76</v>
      </c>
      <c r="F2" s="1" t="s">
        <v>107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999221781128841</v>
      </c>
      <c r="B3" s="1" t="s">
        <v>107</v>
      </c>
      <c r="C3" s="1" t="s">
        <v>123</v>
      </c>
      <c r="D3" s="1" t="s">
        <v>109</v>
      </c>
      <c r="E3" s="1" t="s">
        <v>70</v>
      </c>
      <c r="F3" s="1" t="s">
        <v>107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112</v>
      </c>
      <c r="L3" s="1" t="s">
        <v>112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124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999221764472197</v>
      </c>
      <c r="B4" s="1" t="s">
        <v>125</v>
      </c>
      <c r="C4" s="1" t="s">
        <v>126</v>
      </c>
      <c r="D4" s="1" t="s">
        <v>109</v>
      </c>
      <c r="E4" s="1" t="s">
        <v>39</v>
      </c>
      <c r="F4" s="1" t="s">
        <v>125</v>
      </c>
      <c r="G4" s="1" t="s">
        <v>127</v>
      </c>
      <c r="H4" s="1" t="s">
        <v>111</v>
      </c>
      <c r="I4" s="1" t="s">
        <v>128</v>
      </c>
      <c r="J4" s="1" t="s">
        <v>113</v>
      </c>
      <c r="K4" s="1" t="s">
        <v>128</v>
      </c>
      <c r="L4" s="1" t="s">
        <v>128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129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3">
        <v>999221777990990</v>
      </c>
      <c r="B5" s="1" t="s">
        <v>127</v>
      </c>
      <c r="C5" s="1" t="s">
        <v>130</v>
      </c>
      <c r="D5" s="1" t="s">
        <v>131</v>
      </c>
      <c r="E5" s="1" t="s">
        <v>63</v>
      </c>
      <c r="F5" s="1" t="s">
        <v>107</v>
      </c>
      <c r="G5" s="1" t="s">
        <v>110</v>
      </c>
      <c r="H5" s="1" t="s">
        <v>111</v>
      </c>
      <c r="I5" s="1" t="s">
        <v>132</v>
      </c>
      <c r="J5" s="1" t="s">
        <v>113</v>
      </c>
      <c r="K5" s="1" t="s">
        <v>132</v>
      </c>
      <c r="L5" s="1" t="s">
        <v>132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133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3">
        <v>21779128344</v>
      </c>
      <c r="B6" s="1" t="s">
        <v>127</v>
      </c>
      <c r="C6" s="1" t="s">
        <v>134</v>
      </c>
      <c r="D6" s="1" t="s">
        <v>109</v>
      </c>
      <c r="E6" s="1" t="s">
        <v>66</v>
      </c>
      <c r="F6" s="1" t="s">
        <v>107</v>
      </c>
      <c r="G6" s="1" t="s">
        <v>110</v>
      </c>
      <c r="H6" s="1" t="s">
        <v>111</v>
      </c>
      <c r="I6" s="1" t="s">
        <v>135</v>
      </c>
      <c r="J6" s="1" t="s">
        <v>113</v>
      </c>
      <c r="K6" s="1" t="s">
        <v>135</v>
      </c>
      <c r="L6" s="1" t="s">
        <v>135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136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3">
        <v>999221776058588</v>
      </c>
      <c r="B7" s="1" t="s">
        <v>127</v>
      </c>
      <c r="C7" s="1" t="s">
        <v>137</v>
      </c>
      <c r="D7" s="1" t="s">
        <v>109</v>
      </c>
      <c r="E7" s="1" t="s">
        <v>57</v>
      </c>
      <c r="F7" s="1" t="s">
        <v>107</v>
      </c>
      <c r="G7" s="1" t="s">
        <v>110</v>
      </c>
      <c r="H7" s="1" t="s">
        <v>111</v>
      </c>
      <c r="I7" s="1" t="s">
        <v>128</v>
      </c>
      <c r="J7" s="1" t="s">
        <v>113</v>
      </c>
      <c r="K7" s="1" t="s">
        <v>128</v>
      </c>
      <c r="L7" s="1" t="s">
        <v>115</v>
      </c>
      <c r="M7" s="1" t="s">
        <v>138</v>
      </c>
      <c r="N7" s="1" t="s">
        <v>138</v>
      </c>
      <c r="O7" s="1" t="s">
        <v>115</v>
      </c>
      <c r="P7" s="1" t="s">
        <v>116</v>
      </c>
      <c r="Q7" s="1" t="s">
        <v>117</v>
      </c>
      <c r="R7" s="1" t="s">
        <v>139</v>
      </c>
      <c r="S7" s="1" t="s">
        <v>119</v>
      </c>
      <c r="T7" s="1" t="s">
        <v>120</v>
      </c>
      <c r="U7" s="1" t="s">
        <v>121</v>
      </c>
      <c r="V7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2022-11-28T01:19:14Z</dcterms:created>
  <dcterms:modified xsi:type="dcterms:W3CDTF">2022-11-28T01:33:20Z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D703AECD13C241DB90502E9C36D0CB7D</vt:lpwstr>
  </property>
  <property fmtid="{D5CDD505-2E9C-101B-9397-08002B2CF9AE}" pid="3" name="KSOProductBuildVer">
    <vt:lpwstr>2052-11.1.0.12763</vt:lpwstr>
  </property>
</Properties>
</file>