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<sst xmlns="http://schemas.openxmlformats.org/spreadsheetml/2006/main" count="154" uniqueCount="99">
  <si>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</si>
  <si>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</si>
  <si>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</si>
  <si>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</si>
  <si>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</si>
  <si>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</si>
  <si>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</si>
  <si>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</si>
  <si>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</si>
  <si>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</si>
  <si>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</si>
  <si>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</si>
  <si>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</si>
  <si>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</si>
  <si>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</si>
  <si>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</si>
  <si>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</si>
  <si>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</si>
  <si>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</si>
  <si>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</si>
  <si>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</si>
  <si>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</si>
  <si>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</si>
  <si>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</si>
  <si>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</si>
  <si>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21767187461	</t>
  </si>
  <si>
    <t>Ctrip</t>
  </si>
  <si>
    <t>正常</t>
  </si>
  <si>
    <t>[高雄]高雄华宏饭店(Hwa Hong Hotel)(80941507)</t>
  </si>
  <si>
    <t>标准双人房&lt;至多8间&gt;&lt;2人入住&gt;</t>
  </si>
  <si>
    <t>CNY</t>
  </si>
  <si>
    <t>WANG/CHIAFU</t>
  </si>
  <si>
    <t>CA13744221129CNY</t>
  </si>
  <si>
    <t>未提现</t>
  </si>
  <si>
    <t>携程开票</t>
  </si>
  <si>
    <t xml:space="preserve">2788920	</t>
  </si>
  <si>
    <t xml:space="preserve">	</t>
  </si>
  <si>
    <t xml:space="preserve">999221780085493	</t>
  </si>
  <si>
    <t>[杭州]杭州紫金港莎玛酒店(80248742)</t>
  </si>
  <si>
    <t>豪华大床房&lt;至多8间&gt;&lt;2人入住&gt;</t>
  </si>
  <si>
    <t>陈爱军</t>
  </si>
  <si>
    <t xml:space="preserve">2792578	</t>
  </si>
  <si>
    <t xml:space="preserve">2211120006	</t>
  </si>
  <si>
    <t xml:space="preserve">999221789476297	</t>
  </si>
  <si>
    <t>[三亚]格林豪泰(三亚和平街情人桥店)(93870791)</t>
  </si>
  <si>
    <t>1.5米大床房&lt;至多8间&gt;&lt;2人入住&gt;</t>
  </si>
  <si>
    <t>杜鹏斌</t>
  </si>
  <si>
    <t xml:space="preserve">2795990	</t>
  </si>
  <si>
    <t xml:space="preserve">(GRT)80740978;	</t>
  </si>
  <si>
    <t>，</t>
  </si>
  <si>
    <t>1016 CNY</t>
  </si>
  <si>
    <t>A221129094642481</t>
  </si>
  <si>
    <t>总计：1016元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</si>
  <si>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</si>
  <si>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</si>
  <si>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</si>
  <si>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</si>
  <si>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</si>
  <si>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</si>
  <si>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</si>
  <si>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</si>
  <si>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</si>
  <si>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</si>
  <si>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</si>
  <si>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</si>
  <si>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</si>
  <si>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</si>
  <si>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</si>
  <si>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</si>
  <si>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</si>
  <si>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</si>
  <si>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</si>
  <si>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2022-11-13</t>
  </si>
  <si>
    <t>2795990</t>
  </si>
  <si>
    <t>格林豪泰(三亚和平街情人桥店)</t>
  </si>
  <si>
    <t>2022-11-14</t>
  </si>
  <si>
    <t>退房日月结</t>
  </si>
  <si>
    <t>92.00</t>
  </si>
  <si>
    <t>RMB</t>
  </si>
  <si>
    <t>0</t>
  </si>
  <si>
    <t>0.00</t>
  </si>
  <si>
    <t>携程汇登国内直连</t>
  </si>
  <si>
    <t>01.011264</t>
  </si>
  <si>
    <t>2022-11-13 20:14:34</t>
  </si>
  <si>
    <t>否</t>
  </si>
  <si>
    <t>广州汇登信息科技有限公司</t>
  </si>
  <si>
    <t>直连</t>
  </si>
  <si>
    <t>中国</t>
  </si>
  <si>
    <t>2022-11-12</t>
  </si>
  <si>
    <t>2792578</t>
  </si>
  <si>
    <t>杭州紫金港莎玛酒店</t>
  </si>
  <si>
    <t>438.00</t>
  </si>
  <si>
    <t>2022-11-12 07:57:11</t>
  </si>
  <si>
    <t>2022-11-10</t>
  </si>
  <si>
    <t>2788920</t>
  </si>
  <si>
    <t>高雄华宏饭店</t>
  </si>
  <si>
    <t>WANG CHIAFU</t>
  </si>
  <si>
    <t>486.00</t>
  </si>
  <si>
    <t>2022-11-10 20:52:00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</si>
</sst>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44877</v>
      </c>
      <c r="G2" s="6">
        <v>44879</v>
      </c>
      <c r="H2" s="4">
        <v>1</v>
      </c>
      <c r="I2" s="4">
        <v>2</v>
      </c>
      <c r="J2" s="4">
        <v>2</v>
      </c>
      <c r="K2" s="4" t="s">
        <v>30</v>
      </c>
      <c r="L2" s="4">
        <v>486</v>
      </c>
      <c r="M2" s="4">
        <v>486</v>
      </c>
      <c r="N2" s="4" t="s">
        <v>31</v>
      </c>
      <c r="O2" s="4" t="s">
        <v>32</v>
      </c>
      <c r="P2" s="4" t="s">
        <v>33</v>
      </c>
      <c r="Q2" s="4">
        <v>0</v>
      </c>
      <c r="R2" s="7">
        <v>44875</v>
      </c>
      <c r="S2" s="6">
        <v>44894</v>
      </c>
      <c r="T2" s="4" t="s">
        <v>34</v>
      </c>
      <c r="U2" s="4">
        <v>486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44878</v>
      </c>
      <c r="G3" s="6">
        <v>44879</v>
      </c>
      <c r="H3" s="4">
        <v>1</v>
      </c>
      <c r="I3" s="4">
        <v>1</v>
      </c>
      <c r="J3" s="4">
        <v>1</v>
      </c>
      <c r="K3" s="4" t="s">
        <v>30</v>
      </c>
      <c r="L3" s="4">
        <v>438</v>
      </c>
      <c r="M3" s="4">
        <v>438</v>
      </c>
      <c r="N3" s="4" t="s">
        <v>40</v>
      </c>
      <c r="O3" s="4" t="s">
        <v>32</v>
      </c>
      <c r="P3" s="4" t="s">
        <v>33</v>
      </c>
      <c r="Q3" s="4">
        <v>0</v>
      </c>
      <c r="R3" s="7">
        <v>44877</v>
      </c>
      <c r="S3" s="6">
        <v>44894</v>
      </c>
      <c r="T3" s="4" t="s">
        <v>34</v>
      </c>
      <c r="U3" s="4">
        <v>438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44878</v>
      </c>
      <c r="G4" s="6">
        <v>44879</v>
      </c>
      <c r="H4" s="4">
        <v>1</v>
      </c>
      <c r="I4" s="4">
        <v>1</v>
      </c>
      <c r="J4" s="4">
        <v>1</v>
      </c>
      <c r="K4" s="4" t="s">
        <v>30</v>
      </c>
      <c r="L4" s="4">
        <v>92</v>
      </c>
      <c r="M4" s="4">
        <v>92</v>
      </c>
      <c r="N4" s="4" t="s">
        <v>46</v>
      </c>
      <c r="O4" s="4" t="s">
        <v>32</v>
      </c>
      <c r="P4" s="4" t="s">
        <v>33</v>
      </c>
      <c r="Q4" s="4">
        <v>0</v>
      </c>
      <c r="R4" s="7">
        <v>44878</v>
      </c>
      <c r="S4" s="6">
        <v>44894</v>
      </c>
      <c r="T4" s="4" t="s">
        <v>34</v>
      </c>
      <c r="U4" s="4">
        <v>92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21767187461</v>
      </c>
      <c r="B2" s="6">
        <v>44877</v>
      </c>
      <c r="C2" s="6">
        <v>44879</v>
      </c>
      <c r="D2" s="4">
        <v>486</v>
      </c>
      <c r="E2" s="4" t="str">
        <f>VLOOKUP(A2,HOP!A:L,12,0)</f>
        <v>486.00</v>
      </c>
      <c r="F2" s="4" t="str">
        <f>VLOOKUP(A2,HOP!A:C,3,0)</f>
        <v>2788920</v>
      </c>
      <c r="G2" s="4">
        <f>D2-E2</f>
        <v>0</v>
      </c>
      <c r="H2" s="4" t="str">
        <f>$H$1&amp;F2</f>
        <v>，2788920</v>
      </c>
      <c r="I2" s="4" t="str">
        <f>VLOOKUP(A2,HOP!A:U,21,0)</f>
        <v>直连</v>
      </c>
    </row>
    <row r="3" s="4" customFormat="1" spans="1:9">
      <c r="A3" s="5">
        <v>999221780085493</v>
      </c>
      <c r="B3" s="6">
        <v>44878</v>
      </c>
      <c r="C3" s="6">
        <v>44879</v>
      </c>
      <c r="D3" s="4">
        <v>438</v>
      </c>
      <c r="E3" s="4" t="str">
        <f>VLOOKUP(A3,HOP!A:L,12,0)</f>
        <v>438.00</v>
      </c>
      <c r="F3" s="4" t="str">
        <f>VLOOKUP(A3,HOP!A:C,3,0)</f>
        <v>2792578</v>
      </c>
      <c r="G3" s="4">
        <f>D3-E3</f>
        <v>0</v>
      </c>
      <c r="H3" s="4" t="str">
        <f>$H$1&amp;F3</f>
        <v>，2792578</v>
      </c>
      <c r="I3" s="4" t="str">
        <f>VLOOKUP(A3,HOP!A:U,21,0)</f>
        <v>直连</v>
      </c>
    </row>
    <row r="4" s="4" customFormat="1" spans="1:9">
      <c r="A4" s="5">
        <v>999221789476297</v>
      </c>
      <c r="B4" s="6">
        <v>44878</v>
      </c>
      <c r="C4" s="6">
        <v>44879</v>
      </c>
      <c r="D4" s="4">
        <v>92</v>
      </c>
      <c r="E4" s="4" t="str">
        <f>VLOOKUP(A4,HOP!A:L,12,0)</f>
        <v>92.00</v>
      </c>
      <c r="F4" s="4" t="str">
        <f>VLOOKUP(A4,HOP!A:C,3,0)</f>
        <v>2795990</v>
      </c>
      <c r="G4" s="4">
        <f>D4-E4</f>
        <v>0</v>
      </c>
      <c r="H4" s="4" t="str">
        <f>$H$1&amp;F4</f>
        <v>，2795990</v>
      </c>
      <c r="I4" s="4" t="str">
        <f>VLOOKUP(A4,HOP!A:U,21,0)</f>
        <v>直连</v>
      </c>
    </row>
    <row r="6" spans="4:4">
      <c r="D6" s="4">
        <f>SUM(D2:D5)</f>
        <v>1016</v>
      </c>
    </row>
    <row r="7" spans="4:4">
      <c r="D7" s="4" t="s">
        <v>50</v>
      </c>
    </row>
    <row r="11" spans="1:1">
      <c r="A11" s="4" t="s">
        <v>51</v>
      </c>
    </row>
    <row r="12" spans="1:1">
      <c r="A12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999221789476297</v>
      </c>
      <c r="B2" s="1" t="s">
        <v>72</v>
      </c>
      <c r="C2" s="1" t="s">
        <v>73</v>
      </c>
      <c r="D2" s="1" t="s">
        <v>74</v>
      </c>
      <c r="E2" s="1" t="s">
        <v>46</v>
      </c>
      <c r="F2" s="1" t="s">
        <v>72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</row>
    <row r="3" s="1" customFormat="1" spans="1:22">
      <c r="A3" s="3">
        <v>999221780085493</v>
      </c>
      <c r="B3" s="1" t="s">
        <v>88</v>
      </c>
      <c r="C3" s="1" t="s">
        <v>89</v>
      </c>
      <c r="D3" s="1" t="s">
        <v>90</v>
      </c>
      <c r="E3" s="1" t="s">
        <v>40</v>
      </c>
      <c r="F3" s="1" t="s">
        <v>72</v>
      </c>
      <c r="G3" s="1" t="s">
        <v>75</v>
      </c>
      <c r="H3" s="1" t="s">
        <v>76</v>
      </c>
      <c r="I3" s="1" t="s">
        <v>91</v>
      </c>
      <c r="J3" s="1" t="s">
        <v>78</v>
      </c>
      <c r="K3" s="1" t="s">
        <v>91</v>
      </c>
      <c r="L3" s="1" t="s">
        <v>91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82</v>
      </c>
      <c r="R3" s="1" t="s">
        <v>92</v>
      </c>
      <c r="S3" s="1" t="s">
        <v>84</v>
      </c>
      <c r="T3" s="1" t="s">
        <v>85</v>
      </c>
      <c r="U3" s="1" t="s">
        <v>86</v>
      </c>
      <c r="V3" s="1" t="s">
        <v>87</v>
      </c>
    </row>
    <row r="4" s="1" customFormat="1" spans="1:22">
      <c r="A4" s="3">
        <v>21767187461</v>
      </c>
      <c r="B4" s="1" t="s">
        <v>93</v>
      </c>
      <c r="C4" s="1" t="s">
        <v>94</v>
      </c>
      <c r="D4" s="1" t="s">
        <v>95</v>
      </c>
      <c r="E4" s="1" t="s">
        <v>96</v>
      </c>
      <c r="F4" s="1" t="s">
        <v>88</v>
      </c>
      <c r="G4" s="1" t="s">
        <v>75</v>
      </c>
      <c r="H4" s="1" t="s">
        <v>76</v>
      </c>
      <c r="I4" s="1" t="s">
        <v>97</v>
      </c>
      <c r="J4" s="1" t="s">
        <v>78</v>
      </c>
      <c r="K4" s="1" t="s">
        <v>97</v>
      </c>
      <c r="L4" s="1" t="s">
        <v>97</v>
      </c>
      <c r="M4" s="1" t="s">
        <v>79</v>
      </c>
      <c r="N4" s="1" t="s">
        <v>79</v>
      </c>
      <c r="O4" s="1" t="s">
        <v>80</v>
      </c>
      <c r="P4" s="1" t="s">
        <v>81</v>
      </c>
      <c r="Q4" s="1" t="s">
        <v>82</v>
      </c>
      <c r="R4" s="1" t="s">
        <v>98</v>
      </c>
      <c r="S4" s="1" t="s">
        <v>84</v>
      </c>
      <c r="T4" s="1" t="s">
        <v>85</v>
      </c>
      <c r="U4" s="1" t="s">
        <v>86</v>
      </c>
      <c r="V4" s="1" t="s">
        <v>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2022-11-29T01:21:03Z</dcterms:created>
  <dcterms:modified xsi:type="dcterms:W3CDTF">2022-11-29T01:44:12Z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E81B0412572A49D6AF5A7021433B9FFD</vt:lpwstr>
  </property>
  <property fmtid="{D5CDD505-2E9C-101B-9397-08002B2CF9AE}" pid="3" name="KSOProductBuildVer">
    <vt:lpwstr>2052-11.1.0.12763</vt:lpwstr>
  </property>
</Properties>
</file>