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<sst xmlns="http://schemas.openxmlformats.org/spreadsheetml/2006/main" count="162" uniqueCount="104">
  <si>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</si>
  <si>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</si>
  <si>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</si>
  <si>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</si>
  <si>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</si>
  <si>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</si>
  <si>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</si>
  <si>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</si>
  <si>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</si>
  <si>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</si>
  <si>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</si>
  <si>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</si>
  <si>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</si>
  <si>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</si>
  <si>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</si>
  <si>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</si>
  <si>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</si>
  <si>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</si>
  <si>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</si>
  <si>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</si>
  <si>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</si>
  <si>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</si>
  <si>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</si>
  <si>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</si>
  <si>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</si>
  <si>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999221758652360	</t>
  </si>
  <si>
    <t>Ctrip</t>
  </si>
  <si>
    <t>正常</t>
  </si>
  <si>
    <t>[珠海]珠海横琴星乐度露营小镇(67324563)</t>
  </si>
  <si>
    <t>标准双床房&lt;双人入住&gt;&lt;内宾&gt;&lt;预付&gt;&lt;无早&gt;</t>
  </si>
  <si>
    <t>CNY</t>
  </si>
  <si>
    <t>詹吉南</t>
  </si>
  <si>
    <t>CA363221201CNY</t>
  </si>
  <si>
    <t>未提现</t>
  </si>
  <si>
    <t>携程开票</t>
  </si>
  <si>
    <t xml:space="preserve">2786123	</t>
  </si>
  <si>
    <t xml:space="preserve">	</t>
  </si>
  <si>
    <t xml:space="preserve">999221792213138	</t>
  </si>
  <si>
    <t>[梅州]梅州白天鹅迎宾馆(100697959)</t>
  </si>
  <si>
    <t>商务江景大床房&lt;特惠专享&gt;&lt;双人入住&gt;&lt;日历房套餐高价值&gt;&lt;双早&gt;&lt;新酒店礼盒&gt;</t>
  </si>
  <si>
    <t>沈践华</t>
  </si>
  <si>
    <t xml:space="preserve">999221795759958	</t>
  </si>
  <si>
    <t>商务江景双床房&lt;特惠专享&gt;&lt;双人入住&gt;&lt;日历房套餐高价值&gt;&lt;双早&gt;&lt;新酒店礼盒&gt;</t>
  </si>
  <si>
    <t>姚易</t>
  </si>
  <si>
    <t xml:space="preserve">999221799545966	</t>
  </si>
  <si>
    <t>商务城景双床房&lt;特惠专享&gt;&lt;双人入住&gt;&lt;日历房套餐高价值&gt;&lt;双早&gt;&lt;新酒店礼盒&gt;</t>
  </si>
  <si>
    <t>方元春,沈杰</t>
  </si>
  <si>
    <t xml:space="preserve">21802238685	</t>
  </si>
  <si>
    <t>[香港]香港米易商务宾馆(M Easy Hotel)(670116)</t>
  </si>
  <si>
    <t>标准大床房&lt;特惠专享&gt;&lt;双人入住&gt;&lt;无早&gt;</t>
  </si>
  <si>
    <t>SO/CHUNKAI</t>
  </si>
  <si>
    <t xml:space="preserve">2800452	</t>
  </si>
  <si>
    <t>，</t>
  </si>
  <si>
    <t>202211141124170020</t>
  </si>
  <si>
    <t>202211142001010069</t>
  </si>
  <si>
    <t>202211151452000025</t>
  </si>
  <si>
    <t>A221201092642481</t>
  </si>
  <si>
    <t>A221201092717481</t>
  </si>
  <si>
    <t>房集：i221201092527</t>
  </si>
  <si>
    <t>CNY / HKD 当前参考汇率: 1.109379955</t>
  </si>
  <si>
    <t>总计： 2276.21 CNY/
2525.18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</si>
  <si>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</si>
  <si>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</si>
  <si>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</si>
  <si>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</si>
  <si>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</si>
  <si>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</si>
  <si>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</si>
  <si>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</si>
  <si>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</si>
  <si>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</si>
  <si>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</si>
  <si>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</si>
  <si>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</si>
  <si>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</si>
  <si>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</si>
  <si>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</si>
  <si>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</si>
  <si>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</si>
  <si>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</si>
  <si>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2022-11-15</t>
  </si>
  <si>
    <t>2800452</t>
  </si>
  <si>
    <t>香港米易商务宾馆家庭旅馆</t>
  </si>
  <si>
    <t>SO CHUNKAI</t>
  </si>
  <si>
    <t>2022-11-16</t>
  </si>
  <si>
    <t>退房日周结</t>
  </si>
  <si>
    <t>224.40</t>
  </si>
  <si>
    <t>RMB</t>
  </si>
  <si>
    <t>0</t>
  </si>
  <si>
    <t>0.00</t>
  </si>
  <si>
    <t>携程国内直连(DD)</t>
  </si>
  <si>
    <t>01.011249</t>
  </si>
  <si>
    <t>2022-11-15 21:01:13</t>
  </si>
  <si>
    <t>否</t>
  </si>
  <si>
    <t>汇智国际旅游发展有限公司</t>
  </si>
  <si>
    <t>直采</t>
  </si>
  <si>
    <t>中国</t>
  </si>
  <si>
    <t>2022-11-09</t>
  </si>
  <si>
    <t>2786123</t>
  </si>
  <si>
    <t>珠海横琴星乐度露营小镇</t>
  </si>
  <si>
    <t>2022-11-13</t>
  </si>
  <si>
    <t>748.41</t>
  </si>
  <si>
    <t>2022-11-09 17:50:10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</si>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</sst>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466725</xdr:colOff>
      <xdr:row>49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725150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44878</v>
      </c>
      <c r="G2" s="6">
        <v>44881</v>
      </c>
      <c r="H2" s="4">
        <v>1</v>
      </c>
      <c r="I2" s="4">
        <v>3</v>
      </c>
      <c r="J2" s="4">
        <v>3</v>
      </c>
      <c r="K2" s="4" t="s">
        <v>30</v>
      </c>
      <c r="L2" s="4">
        <v>748.41</v>
      </c>
      <c r="M2" s="4">
        <v>748.41</v>
      </c>
      <c r="N2" s="4" t="s">
        <v>31</v>
      </c>
      <c r="O2" s="4" t="s">
        <v>32</v>
      </c>
      <c r="P2" s="4" t="s">
        <v>33</v>
      </c>
      <c r="Q2" s="4">
        <v>0</v>
      </c>
      <c r="R2" s="7">
        <v>44874</v>
      </c>
      <c r="S2" s="6">
        <v>44896</v>
      </c>
      <c r="T2" s="4" t="s">
        <v>34</v>
      </c>
      <c r="U2" s="4">
        <v>748.41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44880</v>
      </c>
      <c r="G3" s="6">
        <v>44881</v>
      </c>
      <c r="H3" s="4">
        <v>1</v>
      </c>
      <c r="I3" s="4">
        <v>1</v>
      </c>
      <c r="J3" s="4">
        <v>1</v>
      </c>
      <c r="K3" s="4" t="s">
        <v>30</v>
      </c>
      <c r="L3" s="4">
        <v>320.6</v>
      </c>
      <c r="M3" s="4">
        <v>320.6</v>
      </c>
      <c r="N3" s="4" t="s">
        <v>40</v>
      </c>
      <c r="O3" s="4" t="s">
        <v>32</v>
      </c>
      <c r="P3" s="4" t="s">
        <v>33</v>
      </c>
      <c r="Q3" s="4">
        <v>0</v>
      </c>
      <c r="R3" s="7">
        <v>44879</v>
      </c>
      <c r="S3" s="6">
        <v>44896</v>
      </c>
      <c r="T3" s="4" t="s">
        <v>34</v>
      </c>
      <c r="U3" s="4">
        <v>320.6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42</v>
      </c>
      <c r="F4" s="6">
        <v>44880</v>
      </c>
      <c r="G4" s="6">
        <v>44881</v>
      </c>
      <c r="H4" s="4">
        <v>1</v>
      </c>
      <c r="I4" s="4">
        <v>1</v>
      </c>
      <c r="J4" s="4">
        <v>1</v>
      </c>
      <c r="K4" s="4" t="s">
        <v>30</v>
      </c>
      <c r="L4" s="4">
        <v>320.6</v>
      </c>
      <c r="M4" s="4">
        <v>320.6</v>
      </c>
      <c r="N4" s="4" t="s">
        <v>43</v>
      </c>
      <c r="O4" s="4" t="s">
        <v>32</v>
      </c>
      <c r="P4" s="4" t="s">
        <v>33</v>
      </c>
      <c r="Q4" s="4">
        <v>0</v>
      </c>
      <c r="R4" s="7">
        <v>44879</v>
      </c>
      <c r="S4" s="6">
        <v>44896</v>
      </c>
      <c r="T4" s="4" t="s">
        <v>34</v>
      </c>
      <c r="U4" s="4">
        <v>320.6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38</v>
      </c>
      <c r="E5" s="4" t="s">
        <v>45</v>
      </c>
      <c r="F5" s="6">
        <v>44880</v>
      </c>
      <c r="G5" s="6">
        <v>44881</v>
      </c>
      <c r="H5" s="4">
        <v>2</v>
      </c>
      <c r="I5" s="4">
        <v>1</v>
      </c>
      <c r="J5" s="4">
        <v>2</v>
      </c>
      <c r="K5" s="4" t="s">
        <v>30</v>
      </c>
      <c r="L5" s="4">
        <v>662.2</v>
      </c>
      <c r="M5" s="4">
        <v>662.2</v>
      </c>
      <c r="N5" s="4" t="s">
        <v>46</v>
      </c>
      <c r="O5" s="4" t="s">
        <v>32</v>
      </c>
      <c r="P5" s="4" t="s">
        <v>33</v>
      </c>
      <c r="Q5" s="4">
        <v>0</v>
      </c>
      <c r="R5" s="7">
        <v>44880</v>
      </c>
      <c r="S5" s="6">
        <v>44896</v>
      </c>
      <c r="T5" s="4" t="s">
        <v>34</v>
      </c>
      <c r="U5" s="4">
        <v>662.2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44880</v>
      </c>
      <c r="G6" s="6">
        <v>44881</v>
      </c>
      <c r="H6" s="4">
        <v>1</v>
      </c>
      <c r="I6" s="4">
        <v>1</v>
      </c>
      <c r="J6" s="4">
        <v>1</v>
      </c>
      <c r="K6" s="4" t="s">
        <v>30</v>
      </c>
      <c r="L6" s="4">
        <v>224.4</v>
      </c>
      <c r="M6" s="4">
        <v>224.4</v>
      </c>
      <c r="N6" s="4" t="s">
        <v>50</v>
      </c>
      <c r="O6" s="4" t="s">
        <v>32</v>
      </c>
      <c r="P6" s="4" t="s">
        <v>33</v>
      </c>
      <c r="Q6" s="4">
        <v>0</v>
      </c>
      <c r="R6" s="7">
        <v>44880</v>
      </c>
      <c r="S6" s="6">
        <v>44896</v>
      </c>
      <c r="T6" s="4" t="s">
        <v>34</v>
      </c>
      <c r="U6" s="4">
        <v>224.4</v>
      </c>
      <c r="V6" s="4">
        <v>0</v>
      </c>
      <c r="W6" s="4">
        <v>0</v>
      </c>
      <c r="X6" s="4" t="s">
        <v>51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0" sqref="A10:D14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999221758652360</v>
      </c>
      <c r="B2" s="6">
        <v>44878</v>
      </c>
      <c r="C2" s="6">
        <v>44881</v>
      </c>
      <c r="D2" s="4">
        <v>748.41</v>
      </c>
      <c r="E2" s="4" t="str">
        <f>VLOOKUP(A2,HOP!A:L,12,0)</f>
        <v>748.41</v>
      </c>
      <c r="F2" s="4" t="str">
        <f>VLOOKUP(A2,HOP!A:C,3,0)</f>
        <v>2786123</v>
      </c>
      <c r="G2" s="4">
        <f>D2-E2</f>
        <v>0</v>
      </c>
      <c r="H2" s="4" t="str">
        <f>$H$1&amp;F2</f>
        <v>，2786123</v>
      </c>
      <c r="I2" s="4" t="str">
        <f>VLOOKUP(A2,HOP!A:U,21,0)</f>
        <v>直连</v>
      </c>
    </row>
    <row r="3" s="4" customFormat="1" spans="1:10">
      <c r="A3" s="5">
        <v>999221792213138</v>
      </c>
      <c r="B3" s="6">
        <v>44880</v>
      </c>
      <c r="C3" s="6">
        <v>44881</v>
      </c>
      <c r="D3" s="4">
        <v>320.6</v>
      </c>
      <c r="E3" s="4">
        <v>320.6</v>
      </c>
      <c r="F3" s="8" t="s">
        <v>53</v>
      </c>
      <c r="G3" s="4">
        <f>D3-E3</f>
        <v>0</v>
      </c>
      <c r="H3" s="4" t="str">
        <f>$H$1&amp;F3</f>
        <v>，202211141124170020</v>
      </c>
      <c r="I3" s="4" t="e">
        <f>VLOOKUP(A3,HOP!A:U,21,0)</f>
        <v>#N/A</v>
      </c>
      <c r="J3" s="4">
        <v>11.14</v>
      </c>
    </row>
    <row r="4" s="4" customFormat="1" spans="1:10">
      <c r="A4" s="5">
        <v>999221795759958</v>
      </c>
      <c r="B4" s="6">
        <v>44880</v>
      </c>
      <c r="C4" s="6">
        <v>44881</v>
      </c>
      <c r="D4" s="4">
        <v>320.6</v>
      </c>
      <c r="E4" s="4">
        <v>320.6</v>
      </c>
      <c r="F4" s="8" t="s">
        <v>54</v>
      </c>
      <c r="G4" s="4">
        <f>D4-E4</f>
        <v>0</v>
      </c>
      <c r="H4" s="4" t="str">
        <f>$H$1&amp;F4</f>
        <v>，202211142001010069</v>
      </c>
      <c r="I4" s="4" t="e">
        <f>VLOOKUP(A4,HOP!A:U,21,0)</f>
        <v>#N/A</v>
      </c>
      <c r="J4" s="4">
        <v>11.14</v>
      </c>
    </row>
    <row r="5" s="4" customFormat="1" spans="1:10">
      <c r="A5" s="5">
        <v>999221799545966</v>
      </c>
      <c r="B5" s="6">
        <v>44880</v>
      </c>
      <c r="C5" s="6">
        <v>44881</v>
      </c>
      <c r="D5" s="4">
        <v>662.2</v>
      </c>
      <c r="E5" s="4">
        <v>662.2</v>
      </c>
      <c r="F5" s="8" t="s">
        <v>55</v>
      </c>
      <c r="G5" s="4">
        <f>D5-E5</f>
        <v>0</v>
      </c>
      <c r="H5" s="4" t="str">
        <f>$H$1&amp;F5</f>
        <v>，202211151452000025</v>
      </c>
      <c r="I5" s="4" t="e">
        <f>VLOOKUP(A5,HOP!A:U,21,0)</f>
        <v>#N/A</v>
      </c>
      <c r="J5" s="4">
        <v>11.15</v>
      </c>
    </row>
    <row r="6" s="4" customFormat="1" spans="1:9">
      <c r="A6" s="5">
        <v>21802238685</v>
      </c>
      <c r="B6" s="6">
        <v>44880</v>
      </c>
      <c r="C6" s="6">
        <v>44881</v>
      </c>
      <c r="D6" s="4">
        <v>224.4</v>
      </c>
      <c r="E6" s="4" t="str">
        <f>VLOOKUP(A6,HOP!A:L,12,0)</f>
        <v>224.40</v>
      </c>
      <c r="F6" s="4" t="str">
        <f>VLOOKUP(A6,HOP!A:C,3,0)</f>
        <v>2800452</v>
      </c>
      <c r="G6" s="4">
        <f>D6-E6</f>
        <v>0</v>
      </c>
      <c r="H6" s="4" t="str">
        <f>$H$1&amp;F6</f>
        <v>，2800452</v>
      </c>
      <c r="I6" s="4" t="str">
        <f>VLOOKUP(A6,HOP!A:U,21,0)</f>
        <v>直采</v>
      </c>
    </row>
    <row r="8" spans="4:4">
      <c r="D8" s="4">
        <f>SUM(D2:D7)</f>
        <v>2276.21</v>
      </c>
    </row>
    <row r="10" spans="1:4">
      <c r="A10" s="4" t="s">
        <v>56</v>
      </c>
      <c r="C10" s="4">
        <v>224.4</v>
      </c>
      <c r="D10" s="4">
        <v>248.94</v>
      </c>
    </row>
    <row r="11" spans="1:4">
      <c r="A11" s="4" t="s">
        <v>57</v>
      </c>
      <c r="C11" s="4">
        <v>748.41</v>
      </c>
      <c r="D11" s="4">
        <v>830.27</v>
      </c>
    </row>
    <row r="12" spans="1:4">
      <c r="A12" s="4" t="s">
        <v>58</v>
      </c>
      <c r="C12" s="4">
        <v>1303.4</v>
      </c>
      <c r="D12" s="4">
        <v>1445.97</v>
      </c>
    </row>
    <row r="13" spans="1:4">
      <c r="A13" s="4" t="s">
        <v>59</v>
      </c>
      <c r="C13" s="4">
        <f>SUM(C10:C12)</f>
        <v>2276.21</v>
      </c>
      <c r="D13" s="4">
        <f>SUM(D10:D12)</f>
        <v>2525.18</v>
      </c>
    </row>
    <row r="14" spans="1:1">
      <c r="A14" s="4" t="s">
        <v>60</v>
      </c>
    </row>
  </sheetData>
  <autoFilter ref="A1:XFD6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21802238685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80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999221758652360</v>
      </c>
      <c r="B3" s="1" t="s">
        <v>97</v>
      </c>
      <c r="C3" s="1" t="s">
        <v>98</v>
      </c>
      <c r="D3" s="1" t="s">
        <v>99</v>
      </c>
      <c r="E3" s="1" t="s">
        <v>31</v>
      </c>
      <c r="F3" s="1" t="s">
        <v>100</v>
      </c>
      <c r="G3" s="1" t="s">
        <v>84</v>
      </c>
      <c r="H3" s="1" t="s">
        <v>85</v>
      </c>
      <c r="I3" s="1" t="s">
        <v>101</v>
      </c>
      <c r="J3" s="1" t="s">
        <v>87</v>
      </c>
      <c r="K3" s="1" t="s">
        <v>101</v>
      </c>
      <c r="L3" s="1" t="s">
        <v>101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102</v>
      </c>
      <c r="S3" s="1" t="s">
        <v>93</v>
      </c>
      <c r="T3" s="1" t="s">
        <v>94</v>
      </c>
      <c r="U3" s="1" t="s">
        <v>103</v>
      </c>
      <c r="V3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2022-12-01T01:13:56Z</dcterms:created>
  <dcterms:modified xsi:type="dcterms:W3CDTF">2022-12-01T01:25:15Z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D10C0554ED2E47A0BFC6EBF8F2BCA2FE</vt:lpwstr>
  </property>
  <property fmtid="{D5CDD505-2E9C-101B-9397-08002B2CF9AE}" pid="3" name="KSOProductBuildVer">
    <vt:lpwstr>2052-11.1.0.12763</vt:lpwstr>
  </property>
</Properties>
</file>