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<sst xmlns="http://schemas.openxmlformats.org/spreadsheetml/2006/main" count="429" uniqueCount="168">
  <si>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</si>
  <si>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</si>
  <si>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</si>
  <si>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</si>
  <si>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</si>
  <si>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</si>
  <si>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</si>
  <si>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</si>
  <si>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</si>
  <si>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</si>
  <si>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</si>
  <si>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</si>
  <si>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</si>
  <si>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</si>
  <si>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</si>
  <si>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</si>
  <si>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</si>
  <si>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</si>
  <si>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</si>
  <si>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</si>
  <si>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</si>
  <si>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</si>
  <si>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</si>
  <si>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</si>
  <si>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</si>
  <si>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999221810474038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</si>
  <si>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</si>
  <si>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</si>
  <si>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</si>
  <si>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</si>
  <si>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</si>
  <si>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张应雀</t>
  </si>
  <si>
    <t>CA363221203CNY</t>
  </si>
  <si>
    <t>未提现</t>
  </si>
  <si>
    <t>携程开票</t>
  </si>
  <si>
    <t xml:space="preserve">	</t>
  </si>
  <si>
    <t xml:space="preserve">999221812170702	</t>
  </si>
  <si>
    <t>商务江景大床房&lt;特惠专享&gt;&lt;双人入住&gt;&lt;日历房套餐高价值&gt;&lt;双早&gt;&lt;新酒店礼盒&gt;</t>
  </si>
  <si>
    <t>鄢利文</t>
  </si>
  <si>
    <t xml:space="preserve">999221812365155	</t>
  </si>
  <si>
    <t>商务城景大床房&lt;特惠专享&gt;&lt;双人入住&gt;&lt;日历房套餐高价值&gt;&lt;双早&gt;&lt;新酒店礼盒&gt;</t>
  </si>
  <si>
    <t>闫晋忠</t>
  </si>
  <si>
    <t xml:space="preserve">999221813048766	</t>
  </si>
  <si>
    <t>陈小芳,陈月华</t>
  </si>
  <si>
    <t xml:space="preserve">999221813441437	</t>
  </si>
  <si>
    <t>高雪莹</t>
  </si>
  <si>
    <t>取消</t>
  </si>
  <si>
    <t xml:space="preserve">999221820866287	</t>
  </si>
  <si>
    <t>银五毛</t>
  </si>
  <si>
    <t>CA363221204CNY</t>
  </si>
  <si>
    <t xml:space="preserve">21822309007	</t>
  </si>
  <si>
    <t>[香港]奕居(The Upper House)(17083495)</t>
  </si>
  <si>
    <t>Studio 70 豪华房&lt;双人入住&gt;&lt;内宾&gt;&lt;预付&gt;&lt;无早&gt;</t>
  </si>
  <si>
    <t>WU/ZONGNAN</t>
  </si>
  <si>
    <t xml:space="preserve">2806902	</t>
  </si>
  <si>
    <t xml:space="preserve">999221822537794	</t>
  </si>
  <si>
    <t>罗晨兮</t>
  </si>
  <si>
    <t xml:space="preserve">999221822772763	</t>
  </si>
  <si>
    <t>张晓瑜</t>
  </si>
  <si>
    <t xml:space="preserve">999221823087928	</t>
  </si>
  <si>
    <t>[西安]西安临潼悦椿温泉酒店(9825003)</t>
  </si>
  <si>
    <t>御园大床房&lt;双人入住&gt;&lt;内宾&gt;&lt;预付&gt;&lt;无早&gt;</t>
  </si>
  <si>
    <t>朱楠</t>
  </si>
  <si>
    <t xml:space="preserve">2807443	</t>
  </si>
  <si>
    <t xml:space="preserve">HBD-373297-439-2469271	</t>
  </si>
  <si>
    <t xml:space="preserve">999221821624118	</t>
  </si>
  <si>
    <t>申依</t>
  </si>
  <si>
    <t>CA363221205CNY</t>
  </si>
  <si>
    <t xml:space="preserve">2806530	</t>
  </si>
  <si>
    <t xml:space="preserve">HBD-373297-439-2468946	</t>
  </si>
  <si>
    <t xml:space="preserve">21823859958	</t>
  </si>
  <si>
    <t>[香港]香港米易商务宾馆(M Easy Hotel)(670116)</t>
  </si>
  <si>
    <t>标准大床房&lt;特惠专享&gt;&lt;双人入住&gt;&lt;无早&gt;</t>
  </si>
  <si>
    <t>li/zilong</t>
  </si>
  <si>
    <t xml:space="preserve">2807955	</t>
  </si>
  <si>
    <t xml:space="preserve">Acknowledged	</t>
  </si>
  <si>
    <t xml:space="preserve">999221824217917	</t>
  </si>
  <si>
    <t xml:space="preserve">999221824314796	</t>
  </si>
  <si>
    <t xml:space="preserve">2808647	</t>
  </si>
  <si>
    <t xml:space="preserve">HBD-373297-439-2469558	</t>
  </si>
  <si>
    <t xml:space="preserve">21824387490	</t>
  </si>
  <si>
    <t>TSANG/YEE MAN</t>
  </si>
  <si>
    <t xml:space="preserve">2808767	</t>
  </si>
  <si>
    <t xml:space="preserve">999221824636324	</t>
  </si>
  <si>
    <t>张铸明</t>
  </si>
  <si>
    <t xml:space="preserve">999221824695085	</t>
  </si>
  <si>
    <t>商务城景双床房&lt;特惠专享&gt;&lt;双人入住&gt;&lt;日历房套餐高价值&gt;&lt;双早&gt;&lt;新酒店礼盒&gt;</t>
  </si>
  <si>
    <t>冯晓钰,金燕,陈凤宪,吴翼群</t>
  </si>
  <si>
    <t>，</t>
  </si>
  <si>
    <t>999221810474038</t>
  </si>
  <si>
    <t>202211162311000069</t>
  </si>
  <si>
    <t>999221812170702</t>
  </si>
  <si>
    <t>202211171006320071</t>
  </si>
  <si>
    <t>999221812365155</t>
  </si>
  <si>
    <t>202211171038410021</t>
  </si>
  <si>
    <t>999221820866287</t>
  </si>
  <si>
    <t>202211181113010068</t>
  </si>
  <si>
    <t>999221822537794</t>
  </si>
  <si>
    <t>202211181719070021</t>
  </si>
  <si>
    <t>999221822772763</t>
  </si>
  <si>
    <t>202211181816510020</t>
  </si>
  <si>
    <t>999221824217917</t>
  </si>
  <si>
    <t>202211190947540069</t>
  </si>
  <si>
    <t>999221824636324</t>
  </si>
  <si>
    <t>202211191358410025</t>
  </si>
  <si>
    <t>999221824695085</t>
  </si>
  <si>
    <t>202211191433050025</t>
  </si>
  <si>
    <t>A221205101237481</t>
  </si>
  <si>
    <t>A221205101320481</t>
  </si>
  <si>
    <t>房集：i221205100846 3694.7元</t>
  </si>
  <si>
    <t>CNY / HKD 当前参考汇率: 1.113628982</t>
  </si>
  <si>
    <t>总计：10315.81 CNY/
11487.98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</si>
  <si>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</si>
  <si>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</si>
  <si>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</si>
  <si>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</si>
  <si>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</si>
  <si>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</si>
  <si>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</si>
  <si>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</si>
  <si>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</si>
  <si>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</si>
  <si>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</si>
  <si>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</si>
  <si>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</si>
  <si>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</si>
  <si>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</si>
  <si>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</si>
  <si>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</si>
  <si>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</si>
  <si>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</si>
  <si>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2022-11-19</t>
  </si>
  <si>
    <t>2808767</t>
  </si>
  <si>
    <t>香港米易商务宾馆家庭旅馆</t>
  </si>
  <si>
    <t>TSANG YEE MAN</t>
  </si>
  <si>
    <t>2022-11-20</t>
  </si>
  <si>
    <t>退房日周结</t>
  </si>
  <si>
    <t>234.60</t>
  </si>
  <si>
    <t>RMB</t>
  </si>
  <si>
    <t>0</t>
  </si>
  <si>
    <t>0.00</t>
  </si>
  <si>
    <t>携程国内直连(DD)</t>
  </si>
  <si>
    <t>01.011249</t>
  </si>
  <si>
    <t>2022-11-19 11:38:07</t>
  </si>
  <si>
    <t>否</t>
  </si>
  <si>
    <t>汇智国际旅游发展有限公司</t>
  </si>
  <si>
    <t>直采</t>
  </si>
  <si>
    <t>中国</t>
  </si>
  <si>
    <t>2808647</t>
  </si>
  <si>
    <t>西安临潼悦椿温泉酒店</t>
  </si>
  <si>
    <t>630.24</t>
  </si>
  <si>
    <t>2022-11-19 10:51:04</t>
  </si>
  <si>
    <t>直连</t>
  </si>
  <si>
    <t>2807955</t>
  </si>
  <si>
    <t>li zilong</t>
  </si>
  <si>
    <t>2022-11-19 00:05:33</t>
  </si>
  <si>
    <t>2022-11-18</t>
  </si>
  <si>
    <t>2807443</t>
  </si>
  <si>
    <t>573.68</t>
  </si>
  <si>
    <t>2022-11-18 19:37:31</t>
  </si>
  <si>
    <t>2806902</t>
  </si>
  <si>
    <t>奕居</t>
  </si>
  <si>
    <t>WU ZONGNAN</t>
  </si>
  <si>
    <t>3704.68</t>
  </si>
  <si>
    <t>2022-11-18 16:09:24</t>
  </si>
  <si>
    <t>2806530</t>
  </si>
  <si>
    <t>1243.31</t>
  </si>
  <si>
    <t>2022-11-18 13:26:36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</si>
</sst>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276225</xdr:colOff>
      <xdr:row>58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2776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44882</v>
      </c>
      <c r="G2" s="6">
        <v>44883</v>
      </c>
      <c r="H2" s="4">
        <v>1</v>
      </c>
      <c r="I2" s="4">
        <v>1</v>
      </c>
      <c r="J2" s="4">
        <v>1</v>
      </c>
      <c r="K2" s="4" t="s">
        <v>30</v>
      </c>
      <c r="L2" s="4">
        <v>305.2</v>
      </c>
      <c r="M2" s="4">
        <v>305.2</v>
      </c>
      <c r="N2" s="4" t="s">
        <v>31</v>
      </c>
      <c r="O2" s="4" t="s">
        <v>32</v>
      </c>
      <c r="P2" s="4" t="s">
        <v>33</v>
      </c>
      <c r="Q2" s="4">
        <v>0</v>
      </c>
      <c r="R2" s="7">
        <v>44881</v>
      </c>
      <c r="S2" s="6">
        <v>44898</v>
      </c>
      <c r="T2" s="4" t="s">
        <v>34</v>
      </c>
      <c r="U2" s="4">
        <v>305.2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44882</v>
      </c>
      <c r="G3" s="6">
        <v>44883</v>
      </c>
      <c r="H3" s="4">
        <v>1</v>
      </c>
      <c r="I3" s="4">
        <v>1</v>
      </c>
      <c r="J3" s="4">
        <v>1</v>
      </c>
      <c r="K3" s="4" t="s">
        <v>30</v>
      </c>
      <c r="L3" s="4">
        <v>331.1</v>
      </c>
      <c r="M3" s="4">
        <v>331.1</v>
      </c>
      <c r="N3" s="4" t="s">
        <v>38</v>
      </c>
      <c r="O3" s="4" t="s">
        <v>32</v>
      </c>
      <c r="P3" s="4" t="s">
        <v>33</v>
      </c>
      <c r="Q3" s="4">
        <v>0</v>
      </c>
      <c r="R3" s="7">
        <v>44882</v>
      </c>
      <c r="S3" s="6">
        <v>44898</v>
      </c>
      <c r="T3" s="4" t="s">
        <v>34</v>
      </c>
      <c r="U3" s="4">
        <v>331.1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44882</v>
      </c>
      <c r="G4" s="6">
        <v>44883</v>
      </c>
      <c r="H4" s="4">
        <v>1</v>
      </c>
      <c r="I4" s="4">
        <v>1</v>
      </c>
      <c r="J4" s="4">
        <v>1</v>
      </c>
      <c r="K4" s="4" t="s">
        <v>30</v>
      </c>
      <c r="L4" s="4">
        <v>331.1</v>
      </c>
      <c r="M4" s="4">
        <v>331.1</v>
      </c>
      <c r="N4" s="4" t="s">
        <v>41</v>
      </c>
      <c r="O4" s="4" t="s">
        <v>32</v>
      </c>
      <c r="P4" s="4" t="s">
        <v>33</v>
      </c>
      <c r="Q4" s="4">
        <v>0</v>
      </c>
      <c r="R4" s="7">
        <v>44882</v>
      </c>
      <c r="S4" s="6">
        <v>44898</v>
      </c>
      <c r="T4" s="4" t="s">
        <v>34</v>
      </c>
      <c r="U4" s="4">
        <v>331.1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44882</v>
      </c>
      <c r="G5" s="6">
        <v>44883</v>
      </c>
      <c r="H5" s="4">
        <v>2</v>
      </c>
      <c r="I5" s="4">
        <v>1</v>
      </c>
      <c r="J5" s="4">
        <v>2</v>
      </c>
      <c r="K5" s="4" t="s">
        <v>30</v>
      </c>
      <c r="L5" s="4">
        <v>662.2</v>
      </c>
      <c r="M5" s="4">
        <v>662.2</v>
      </c>
      <c r="N5" s="4" t="s">
        <v>43</v>
      </c>
      <c r="O5" s="4" t="s">
        <v>32</v>
      </c>
      <c r="P5" s="4" t="s">
        <v>33</v>
      </c>
      <c r="Q5" s="4">
        <v>0</v>
      </c>
      <c r="R5" s="7">
        <v>44882</v>
      </c>
      <c r="S5" s="6">
        <v>44898</v>
      </c>
      <c r="T5" s="4" t="s">
        <v>34</v>
      </c>
      <c r="U5" s="4">
        <v>662.2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28</v>
      </c>
      <c r="E6" s="4" t="s">
        <v>40</v>
      </c>
      <c r="F6" s="6">
        <v>44882</v>
      </c>
      <c r="G6" s="6">
        <v>44883</v>
      </c>
      <c r="H6" s="4">
        <v>1</v>
      </c>
      <c r="I6" s="4">
        <v>1</v>
      </c>
      <c r="J6" s="4">
        <v>1</v>
      </c>
      <c r="K6" s="4" t="s">
        <v>30</v>
      </c>
      <c r="L6" s="4">
        <v>354.75</v>
      </c>
      <c r="M6" s="4">
        <v>354.75</v>
      </c>
      <c r="N6" s="4" t="s">
        <v>45</v>
      </c>
      <c r="O6" s="4" t="s">
        <v>32</v>
      </c>
      <c r="P6" s="4" t="s">
        <v>33</v>
      </c>
      <c r="Q6" s="4">
        <v>0</v>
      </c>
      <c r="R6" s="7">
        <v>44882</v>
      </c>
      <c r="S6" s="6">
        <v>44898</v>
      </c>
      <c r="T6" s="4" t="s">
        <v>34</v>
      </c>
      <c r="U6" s="4">
        <v>354.75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42</v>
      </c>
      <c r="B7" s="4" t="s">
        <v>26</v>
      </c>
      <c r="C7" s="4" t="s">
        <v>46</v>
      </c>
      <c r="D7" s="4" t="s">
        <v>28</v>
      </c>
      <c r="E7" s="4" t="s">
        <v>37</v>
      </c>
      <c r="F7" s="6">
        <v>44882</v>
      </c>
      <c r="G7" s="6">
        <v>44883</v>
      </c>
      <c r="H7" s="4">
        <v>2</v>
      </c>
      <c r="I7" s="4">
        <v>1</v>
      </c>
      <c r="J7" s="4">
        <v>2</v>
      </c>
      <c r="K7" s="4" t="s">
        <v>30</v>
      </c>
      <c r="L7" s="4">
        <v>-662.2</v>
      </c>
      <c r="M7" s="4">
        <v>-662.2</v>
      </c>
      <c r="N7" s="4" t="s">
        <v>43</v>
      </c>
      <c r="O7" s="4" t="s">
        <v>32</v>
      </c>
      <c r="P7" s="4" t="s">
        <v>33</v>
      </c>
      <c r="Q7" s="4">
        <v>0</v>
      </c>
      <c r="R7" s="7">
        <v>44882</v>
      </c>
      <c r="S7" s="6">
        <v>44898</v>
      </c>
      <c r="T7" s="4" t="s">
        <v>34</v>
      </c>
      <c r="U7" s="4">
        <v>-662.2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44</v>
      </c>
      <c r="B8" s="4" t="s">
        <v>26</v>
      </c>
      <c r="C8" s="4" t="s">
        <v>46</v>
      </c>
      <c r="D8" s="4" t="s">
        <v>28</v>
      </c>
      <c r="E8" s="4" t="s">
        <v>40</v>
      </c>
      <c r="F8" s="6">
        <v>44882</v>
      </c>
      <c r="G8" s="6">
        <v>44883</v>
      </c>
      <c r="H8" s="4">
        <v>1</v>
      </c>
      <c r="I8" s="4">
        <v>1</v>
      </c>
      <c r="J8" s="4">
        <v>1</v>
      </c>
      <c r="K8" s="4" t="s">
        <v>30</v>
      </c>
      <c r="L8" s="4">
        <v>-354.75</v>
      </c>
      <c r="M8" s="4">
        <v>-354.75</v>
      </c>
      <c r="N8" s="4" t="s">
        <v>45</v>
      </c>
      <c r="O8" s="4" t="s">
        <v>32</v>
      </c>
      <c r="P8" s="4" t="s">
        <v>33</v>
      </c>
      <c r="Q8" s="4">
        <v>0</v>
      </c>
      <c r="R8" s="7">
        <v>44882</v>
      </c>
      <c r="S8" s="6">
        <v>44898</v>
      </c>
      <c r="T8" s="4" t="s">
        <v>34</v>
      </c>
      <c r="U8" s="4">
        <v>-354.75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44883</v>
      </c>
      <c r="G9" s="6">
        <v>44884</v>
      </c>
      <c r="H9" s="4">
        <v>1</v>
      </c>
      <c r="I9" s="4">
        <v>1</v>
      </c>
      <c r="J9" s="4">
        <v>1</v>
      </c>
      <c r="K9" s="4" t="s">
        <v>30</v>
      </c>
      <c r="L9" s="4">
        <v>331.1</v>
      </c>
      <c r="M9" s="4">
        <v>331.1</v>
      </c>
      <c r="N9" s="4" t="s">
        <v>48</v>
      </c>
      <c r="O9" s="4" t="s">
        <v>49</v>
      </c>
      <c r="P9" s="4" t="s">
        <v>33</v>
      </c>
      <c r="Q9" s="4">
        <v>0</v>
      </c>
      <c r="R9" s="7">
        <v>44883</v>
      </c>
      <c r="S9" s="6">
        <v>44899</v>
      </c>
      <c r="T9" s="4" t="s">
        <v>34</v>
      </c>
      <c r="U9" s="4">
        <v>331.1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50</v>
      </c>
      <c r="B10" s="4" t="s">
        <v>26</v>
      </c>
      <c r="C10" s="4" t="s">
        <v>27</v>
      </c>
      <c r="D10" s="4" t="s">
        <v>51</v>
      </c>
      <c r="E10" s="4" t="s">
        <v>52</v>
      </c>
      <c r="F10" s="6">
        <v>44883</v>
      </c>
      <c r="G10" s="6">
        <v>44884</v>
      </c>
      <c r="H10" s="4">
        <v>1</v>
      </c>
      <c r="I10" s="4">
        <v>1</v>
      </c>
      <c r="J10" s="4">
        <v>1</v>
      </c>
      <c r="K10" s="4" t="s">
        <v>30</v>
      </c>
      <c r="L10" s="4">
        <v>3704.68</v>
      </c>
      <c r="M10" s="4">
        <v>3704.68</v>
      </c>
      <c r="N10" s="4" t="s">
        <v>53</v>
      </c>
      <c r="O10" s="4" t="s">
        <v>49</v>
      </c>
      <c r="P10" s="4" t="s">
        <v>33</v>
      </c>
      <c r="Q10" s="4">
        <v>0</v>
      </c>
      <c r="R10" s="7">
        <v>44883</v>
      </c>
      <c r="S10" s="6">
        <v>44899</v>
      </c>
      <c r="T10" s="4" t="s">
        <v>34</v>
      </c>
      <c r="U10" s="4">
        <v>3704.68</v>
      </c>
      <c r="V10" s="4">
        <v>0</v>
      </c>
      <c r="W10" s="4">
        <v>0</v>
      </c>
      <c r="X10" s="4" t="s">
        <v>54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44883</v>
      </c>
      <c r="G11" s="6">
        <v>44884</v>
      </c>
      <c r="H11" s="4">
        <v>1</v>
      </c>
      <c r="I11" s="4">
        <v>1</v>
      </c>
      <c r="J11" s="4">
        <v>1</v>
      </c>
      <c r="K11" s="4" t="s">
        <v>30</v>
      </c>
      <c r="L11" s="4">
        <v>327</v>
      </c>
      <c r="M11" s="4">
        <v>327</v>
      </c>
      <c r="N11" s="4" t="s">
        <v>56</v>
      </c>
      <c r="O11" s="4" t="s">
        <v>49</v>
      </c>
      <c r="P11" s="4" t="s">
        <v>33</v>
      </c>
      <c r="Q11" s="4">
        <v>0</v>
      </c>
      <c r="R11" s="7">
        <v>44883</v>
      </c>
      <c r="S11" s="6">
        <v>44899</v>
      </c>
      <c r="T11" s="4" t="s">
        <v>34</v>
      </c>
      <c r="U11" s="4">
        <v>327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57</v>
      </c>
      <c r="B12" s="4" t="s">
        <v>26</v>
      </c>
      <c r="C12" s="4" t="s">
        <v>27</v>
      </c>
      <c r="D12" s="4" t="s">
        <v>28</v>
      </c>
      <c r="E12" s="4" t="s">
        <v>37</v>
      </c>
      <c r="F12" s="6">
        <v>44883</v>
      </c>
      <c r="G12" s="6">
        <v>44884</v>
      </c>
      <c r="H12" s="4">
        <v>1</v>
      </c>
      <c r="I12" s="4">
        <v>1</v>
      </c>
      <c r="J12" s="4">
        <v>1</v>
      </c>
      <c r="K12" s="4" t="s">
        <v>30</v>
      </c>
      <c r="L12" s="4">
        <v>305.2</v>
      </c>
      <c r="M12" s="4">
        <v>305.2</v>
      </c>
      <c r="N12" s="4" t="s">
        <v>58</v>
      </c>
      <c r="O12" s="4" t="s">
        <v>49</v>
      </c>
      <c r="P12" s="4" t="s">
        <v>33</v>
      </c>
      <c r="Q12" s="4">
        <v>0</v>
      </c>
      <c r="R12" s="7">
        <v>44883</v>
      </c>
      <c r="S12" s="6">
        <v>44899</v>
      </c>
      <c r="T12" s="4" t="s">
        <v>34</v>
      </c>
      <c r="U12" s="4">
        <v>305.2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59</v>
      </c>
      <c r="B13" s="4" t="s">
        <v>26</v>
      </c>
      <c r="C13" s="4" t="s">
        <v>27</v>
      </c>
      <c r="D13" s="4" t="s">
        <v>60</v>
      </c>
      <c r="E13" s="4" t="s">
        <v>61</v>
      </c>
      <c r="F13" s="6">
        <v>44883</v>
      </c>
      <c r="G13" s="6">
        <v>44884</v>
      </c>
      <c r="H13" s="4">
        <v>1</v>
      </c>
      <c r="I13" s="4">
        <v>1</v>
      </c>
      <c r="J13" s="4">
        <v>1</v>
      </c>
      <c r="K13" s="4" t="s">
        <v>30</v>
      </c>
      <c r="L13" s="4">
        <v>573.68</v>
      </c>
      <c r="M13" s="4">
        <v>573.68</v>
      </c>
      <c r="N13" s="4" t="s">
        <v>62</v>
      </c>
      <c r="O13" s="4" t="s">
        <v>49</v>
      </c>
      <c r="P13" s="4" t="s">
        <v>33</v>
      </c>
      <c r="Q13" s="4">
        <v>0</v>
      </c>
      <c r="R13" s="7">
        <v>44883</v>
      </c>
      <c r="S13" s="6">
        <v>44899</v>
      </c>
      <c r="T13" s="4" t="s">
        <v>34</v>
      </c>
      <c r="U13" s="4">
        <v>573.68</v>
      </c>
      <c r="V13" s="4">
        <v>0</v>
      </c>
      <c r="W13" s="4">
        <v>0</v>
      </c>
      <c r="X13" s="4" t="s">
        <v>63</v>
      </c>
      <c r="Y13" s="4" t="s">
        <v>64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60</v>
      </c>
      <c r="E14" s="4" t="s">
        <v>61</v>
      </c>
      <c r="F14" s="6">
        <v>44883</v>
      </c>
      <c r="G14" s="6">
        <v>44885</v>
      </c>
      <c r="H14" s="4">
        <v>1</v>
      </c>
      <c r="I14" s="4">
        <v>2</v>
      </c>
      <c r="J14" s="4">
        <v>2</v>
      </c>
      <c r="K14" s="4" t="s">
        <v>30</v>
      </c>
      <c r="L14" s="4">
        <v>1243.31</v>
      </c>
      <c r="M14" s="4">
        <v>1243.31</v>
      </c>
      <c r="N14" s="4" t="s">
        <v>66</v>
      </c>
      <c r="O14" s="4" t="s">
        <v>67</v>
      </c>
      <c r="P14" s="4" t="s">
        <v>33</v>
      </c>
      <c r="Q14" s="4">
        <v>0</v>
      </c>
      <c r="R14" s="7">
        <v>44883</v>
      </c>
      <c r="S14" s="6">
        <v>44900</v>
      </c>
      <c r="T14" s="4" t="s">
        <v>34</v>
      </c>
      <c r="U14" s="4">
        <v>1243.31</v>
      </c>
      <c r="V14" s="4">
        <v>0</v>
      </c>
      <c r="W14" s="4">
        <v>0</v>
      </c>
      <c r="X14" s="4" t="s">
        <v>68</v>
      </c>
      <c r="Y14" s="4" t="s">
        <v>69</v>
      </c>
    </row>
    <row r="15" s="4" customFormat="1" spans="1:25">
      <c r="A15" s="4" t="s">
        <v>70</v>
      </c>
      <c r="B15" s="4" t="s">
        <v>26</v>
      </c>
      <c r="C15" s="4" t="s">
        <v>27</v>
      </c>
      <c r="D15" s="4" t="s">
        <v>71</v>
      </c>
      <c r="E15" s="4" t="s">
        <v>72</v>
      </c>
      <c r="F15" s="6">
        <v>44884</v>
      </c>
      <c r="G15" s="6">
        <v>44885</v>
      </c>
      <c r="H15" s="4">
        <v>1</v>
      </c>
      <c r="I15" s="4">
        <v>1</v>
      </c>
      <c r="J15" s="4">
        <v>1</v>
      </c>
      <c r="K15" s="4" t="s">
        <v>30</v>
      </c>
      <c r="L15" s="4">
        <v>234.6</v>
      </c>
      <c r="M15" s="4">
        <v>234.6</v>
      </c>
      <c r="N15" s="4" t="s">
        <v>73</v>
      </c>
      <c r="O15" s="4" t="s">
        <v>67</v>
      </c>
      <c r="P15" s="4" t="s">
        <v>33</v>
      </c>
      <c r="Q15" s="4">
        <v>0</v>
      </c>
      <c r="R15" s="7">
        <v>44884</v>
      </c>
      <c r="S15" s="6">
        <v>44900</v>
      </c>
      <c r="T15" s="4" t="s">
        <v>34</v>
      </c>
      <c r="U15" s="4">
        <v>234.6</v>
      </c>
      <c r="V15" s="4">
        <v>0</v>
      </c>
      <c r="W15" s="4">
        <v>0</v>
      </c>
      <c r="X15" s="4" t="s">
        <v>74</v>
      </c>
      <c r="Y15" s="4" t="s">
        <v>75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28</v>
      </c>
      <c r="E16" s="4" t="s">
        <v>29</v>
      </c>
      <c r="F16" s="6">
        <v>44884</v>
      </c>
      <c r="G16" s="6">
        <v>44885</v>
      </c>
      <c r="H16" s="4">
        <v>1</v>
      </c>
      <c r="I16" s="4">
        <v>1</v>
      </c>
      <c r="J16" s="4">
        <v>1</v>
      </c>
      <c r="K16" s="4" t="s">
        <v>30</v>
      </c>
      <c r="L16" s="4">
        <v>305.2</v>
      </c>
      <c r="M16" s="4">
        <v>305.2</v>
      </c>
      <c r="N16" s="4" t="s">
        <v>56</v>
      </c>
      <c r="O16" s="4" t="s">
        <v>67</v>
      </c>
      <c r="P16" s="4" t="s">
        <v>33</v>
      </c>
      <c r="Q16" s="4">
        <v>0</v>
      </c>
      <c r="R16" s="7">
        <v>44884</v>
      </c>
      <c r="S16" s="6">
        <v>44900</v>
      </c>
      <c r="T16" s="4" t="s">
        <v>34</v>
      </c>
      <c r="U16" s="4">
        <v>305.2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60</v>
      </c>
      <c r="E17" s="4" t="s">
        <v>61</v>
      </c>
      <c r="F17" s="6">
        <v>44884</v>
      </c>
      <c r="G17" s="6">
        <v>44885</v>
      </c>
      <c r="H17" s="4">
        <v>1</v>
      </c>
      <c r="I17" s="4">
        <v>1</v>
      </c>
      <c r="J17" s="4">
        <v>1</v>
      </c>
      <c r="K17" s="4" t="s">
        <v>30</v>
      </c>
      <c r="L17" s="4">
        <v>630.24</v>
      </c>
      <c r="M17" s="4">
        <v>630.24</v>
      </c>
      <c r="N17" s="4" t="s">
        <v>62</v>
      </c>
      <c r="O17" s="4" t="s">
        <v>67</v>
      </c>
      <c r="P17" s="4" t="s">
        <v>33</v>
      </c>
      <c r="Q17" s="4">
        <v>0</v>
      </c>
      <c r="R17" s="7">
        <v>44884</v>
      </c>
      <c r="S17" s="6">
        <v>44900</v>
      </c>
      <c r="T17" s="4" t="s">
        <v>34</v>
      </c>
      <c r="U17" s="4">
        <v>630.24</v>
      </c>
      <c r="V17" s="4">
        <v>0</v>
      </c>
      <c r="W17" s="4">
        <v>0</v>
      </c>
      <c r="X17" s="4" t="s">
        <v>78</v>
      </c>
      <c r="Y17" s="4" t="s">
        <v>79</v>
      </c>
    </row>
    <row r="18" s="4" customFormat="1" spans="1:25">
      <c r="A18" s="4" t="s">
        <v>80</v>
      </c>
      <c r="B18" s="4" t="s">
        <v>26</v>
      </c>
      <c r="C18" s="4" t="s">
        <v>27</v>
      </c>
      <c r="D18" s="4" t="s">
        <v>71</v>
      </c>
      <c r="E18" s="4" t="s">
        <v>72</v>
      </c>
      <c r="F18" s="6">
        <v>44884</v>
      </c>
      <c r="G18" s="6">
        <v>44885</v>
      </c>
      <c r="H18" s="4">
        <v>1</v>
      </c>
      <c r="I18" s="4">
        <v>1</v>
      </c>
      <c r="J18" s="4">
        <v>1</v>
      </c>
      <c r="K18" s="4" t="s">
        <v>30</v>
      </c>
      <c r="L18" s="4">
        <v>234.6</v>
      </c>
      <c r="M18" s="4">
        <v>234.6</v>
      </c>
      <c r="N18" s="4" t="s">
        <v>81</v>
      </c>
      <c r="O18" s="4" t="s">
        <v>67</v>
      </c>
      <c r="P18" s="4" t="s">
        <v>33</v>
      </c>
      <c r="Q18" s="4">
        <v>0</v>
      </c>
      <c r="R18" s="7">
        <v>44884</v>
      </c>
      <c r="S18" s="6">
        <v>44900</v>
      </c>
      <c r="T18" s="4" t="s">
        <v>34</v>
      </c>
      <c r="U18" s="4">
        <v>234.6</v>
      </c>
      <c r="V18" s="4">
        <v>0</v>
      </c>
      <c r="W18" s="4">
        <v>0</v>
      </c>
      <c r="X18" s="4" t="s">
        <v>82</v>
      </c>
      <c r="Y18" s="4" t="s">
        <v>35</v>
      </c>
    </row>
    <row r="19" s="4" customFormat="1" spans="1:25">
      <c r="A19" s="4" t="s">
        <v>83</v>
      </c>
      <c r="B19" s="4" t="s">
        <v>26</v>
      </c>
      <c r="C19" s="4" t="s">
        <v>27</v>
      </c>
      <c r="D19" s="4" t="s">
        <v>28</v>
      </c>
      <c r="E19" s="4" t="s">
        <v>29</v>
      </c>
      <c r="F19" s="6">
        <v>44884</v>
      </c>
      <c r="G19" s="6">
        <v>44885</v>
      </c>
      <c r="H19" s="4">
        <v>1</v>
      </c>
      <c r="I19" s="4">
        <v>1</v>
      </c>
      <c r="J19" s="4">
        <v>1</v>
      </c>
      <c r="K19" s="4" t="s">
        <v>30</v>
      </c>
      <c r="L19" s="4">
        <v>305.2</v>
      </c>
      <c r="M19" s="4">
        <v>305.2</v>
      </c>
      <c r="N19" s="4" t="s">
        <v>84</v>
      </c>
      <c r="O19" s="4" t="s">
        <v>67</v>
      </c>
      <c r="P19" s="4" t="s">
        <v>33</v>
      </c>
      <c r="Q19" s="4">
        <v>0</v>
      </c>
      <c r="R19" s="7">
        <v>44884</v>
      </c>
      <c r="S19" s="6">
        <v>44900</v>
      </c>
      <c r="T19" s="4" t="s">
        <v>34</v>
      </c>
      <c r="U19" s="4">
        <v>305.2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85</v>
      </c>
      <c r="B20" s="4" t="s">
        <v>26</v>
      </c>
      <c r="C20" s="4" t="s">
        <v>27</v>
      </c>
      <c r="D20" s="4" t="s">
        <v>28</v>
      </c>
      <c r="E20" s="4" t="s">
        <v>86</v>
      </c>
      <c r="F20" s="6">
        <v>44884</v>
      </c>
      <c r="G20" s="6">
        <v>44885</v>
      </c>
      <c r="H20" s="4">
        <v>4</v>
      </c>
      <c r="I20" s="4">
        <v>1</v>
      </c>
      <c r="J20" s="4">
        <v>4</v>
      </c>
      <c r="K20" s="4" t="s">
        <v>30</v>
      </c>
      <c r="L20" s="4">
        <v>1153.6</v>
      </c>
      <c r="M20" s="4">
        <v>1153.6</v>
      </c>
      <c r="N20" s="4" t="s">
        <v>87</v>
      </c>
      <c r="O20" s="4" t="s">
        <v>67</v>
      </c>
      <c r="P20" s="4" t="s">
        <v>33</v>
      </c>
      <c r="Q20" s="4">
        <v>0</v>
      </c>
      <c r="R20" s="7">
        <v>44884</v>
      </c>
      <c r="S20" s="6">
        <v>44900</v>
      </c>
      <c r="T20" s="4" t="s">
        <v>34</v>
      </c>
      <c r="U20" s="4">
        <v>1153.6</v>
      </c>
      <c r="V20" s="4">
        <v>0</v>
      </c>
      <c r="W20" s="4">
        <v>0</v>
      </c>
      <c r="X20" s="4" t="s">
        <v>35</v>
      </c>
      <c r="Y2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2" sqref="A22:E26"/>
    </sheetView>
  </sheetViews>
  <sheetFormatPr defaultColWidth="9" defaultRowHeight="13.5"/>
  <cols>
    <col min="1" max="1" width="12.625" style="4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hidden="1" spans="1:10">
      <c r="A2" s="8" t="s">
        <v>89</v>
      </c>
      <c r="B2" s="6">
        <v>44882</v>
      </c>
      <c r="C2" s="6">
        <v>44883</v>
      </c>
      <c r="D2" s="4">
        <v>305.2</v>
      </c>
      <c r="E2" s="4">
        <v>305.2</v>
      </c>
      <c r="F2" s="9" t="s">
        <v>90</v>
      </c>
      <c r="G2" s="4">
        <f>D2-E2</f>
        <v>0</v>
      </c>
      <c r="H2" s="4" t="str">
        <f>$H$1&amp;F2</f>
        <v>，202211162311000069</v>
      </c>
      <c r="I2" s="4" t="e">
        <f>VLOOKUP(A2,HOP!A:U,21,0)</f>
        <v>#N/A</v>
      </c>
      <c r="J2" s="4">
        <v>11.16</v>
      </c>
    </row>
    <row r="3" s="4" customFormat="1" hidden="1" spans="1:10">
      <c r="A3" s="8" t="s">
        <v>91</v>
      </c>
      <c r="B3" s="6">
        <v>44882</v>
      </c>
      <c r="C3" s="6">
        <v>44883</v>
      </c>
      <c r="D3" s="4">
        <v>331.1</v>
      </c>
      <c r="E3" s="4">
        <v>331.1</v>
      </c>
      <c r="F3" s="9" t="s">
        <v>92</v>
      </c>
      <c r="G3" s="4">
        <f t="shared" ref="G3:G18" si="0">D3-E3</f>
        <v>0</v>
      </c>
      <c r="H3" s="4" t="str">
        <f t="shared" ref="H3:H18" si="1">$H$1&amp;F3</f>
        <v>，202211171006320071</v>
      </c>
      <c r="I3" s="4" t="e">
        <f>VLOOKUP(A3,HOP!A:U,21,0)</f>
        <v>#N/A</v>
      </c>
      <c r="J3" s="4">
        <v>11.17</v>
      </c>
    </row>
    <row r="4" s="4" customFormat="1" hidden="1" spans="1:10">
      <c r="A4" s="8" t="s">
        <v>93</v>
      </c>
      <c r="B4" s="6">
        <v>44882</v>
      </c>
      <c r="C4" s="6">
        <v>44883</v>
      </c>
      <c r="D4" s="4">
        <v>331.1</v>
      </c>
      <c r="E4" s="4">
        <v>331.1</v>
      </c>
      <c r="F4" s="9" t="s">
        <v>94</v>
      </c>
      <c r="G4" s="4">
        <f t="shared" si="0"/>
        <v>0</v>
      </c>
      <c r="H4" s="4" t="str">
        <f t="shared" si="1"/>
        <v>，202211171038410021</v>
      </c>
      <c r="I4" s="4" t="e">
        <f>VLOOKUP(A4,HOP!A:U,21,0)</f>
        <v>#N/A</v>
      </c>
      <c r="J4" s="4">
        <v>11.17</v>
      </c>
    </row>
    <row r="5" s="4" customFormat="1" hidden="1" spans="1:9">
      <c r="A5" s="5">
        <v>999221813048766</v>
      </c>
      <c r="B5" s="6">
        <v>44882</v>
      </c>
      <c r="C5" s="6">
        <v>44883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999221813441437</v>
      </c>
      <c r="B6" s="6">
        <v>44882</v>
      </c>
      <c r="C6" s="6">
        <v>44883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10">
      <c r="A7" s="8" t="s">
        <v>95</v>
      </c>
      <c r="B7" s="6">
        <v>44883</v>
      </c>
      <c r="C7" s="6">
        <v>44884</v>
      </c>
      <c r="D7" s="4">
        <v>331.1</v>
      </c>
      <c r="E7" s="4">
        <v>331.1</v>
      </c>
      <c r="F7" s="9" t="s">
        <v>96</v>
      </c>
      <c r="G7" s="4">
        <f t="shared" si="0"/>
        <v>0</v>
      </c>
      <c r="H7" s="4" t="str">
        <f t="shared" si="1"/>
        <v>，202211181113010068</v>
      </c>
      <c r="I7" s="4" t="e">
        <f>VLOOKUP(A7,HOP!A:U,21,0)</f>
        <v>#N/A</v>
      </c>
      <c r="J7" s="4">
        <v>11.18</v>
      </c>
    </row>
    <row r="8" s="4" customFormat="1" spans="1:9">
      <c r="A8" s="5">
        <v>21822309007</v>
      </c>
      <c r="B8" s="6">
        <v>44883</v>
      </c>
      <c r="C8" s="6">
        <v>44884</v>
      </c>
      <c r="D8" s="4">
        <v>3704.68</v>
      </c>
      <c r="E8" s="4" t="str">
        <f>VLOOKUP(A8,HOP!A:L,12,0)</f>
        <v>3704.68</v>
      </c>
      <c r="F8" s="4" t="str">
        <f>VLOOKUP(A8,HOP!A:C,3,0)</f>
        <v>2806902</v>
      </c>
      <c r="G8" s="4">
        <f t="shared" si="0"/>
        <v>0</v>
      </c>
      <c r="H8" s="4" t="str">
        <f t="shared" si="1"/>
        <v>，2806902</v>
      </c>
      <c r="I8" s="4" t="str">
        <f>VLOOKUP(A8,HOP!A:U,21,0)</f>
        <v>直连</v>
      </c>
    </row>
    <row r="9" s="4" customFormat="1" hidden="1" spans="1:10">
      <c r="A9" s="8" t="s">
        <v>97</v>
      </c>
      <c r="B9" s="6">
        <v>44883</v>
      </c>
      <c r="C9" s="6">
        <v>44884</v>
      </c>
      <c r="D9" s="4">
        <v>327</v>
      </c>
      <c r="E9" s="4">
        <v>327</v>
      </c>
      <c r="F9" s="9" t="s">
        <v>98</v>
      </c>
      <c r="G9" s="4">
        <f t="shared" si="0"/>
        <v>0</v>
      </c>
      <c r="H9" s="4" t="str">
        <f t="shared" si="1"/>
        <v>，202211181719070021</v>
      </c>
      <c r="I9" s="4" t="e">
        <f>VLOOKUP(A9,HOP!A:U,21,0)</f>
        <v>#N/A</v>
      </c>
      <c r="J9" s="4">
        <v>11.18</v>
      </c>
    </row>
    <row r="10" s="4" customFormat="1" hidden="1" spans="1:10">
      <c r="A10" s="8" t="s">
        <v>99</v>
      </c>
      <c r="B10" s="6">
        <v>44883</v>
      </c>
      <c r="C10" s="6">
        <v>44884</v>
      </c>
      <c r="D10" s="4">
        <v>305.2</v>
      </c>
      <c r="E10" s="4">
        <v>305.2</v>
      </c>
      <c r="F10" s="9" t="s">
        <v>100</v>
      </c>
      <c r="G10" s="4">
        <f t="shared" si="0"/>
        <v>0</v>
      </c>
      <c r="H10" s="4" t="str">
        <f t="shared" si="1"/>
        <v>，202211181816510020</v>
      </c>
      <c r="I10" s="4" t="e">
        <f>VLOOKUP(A10,HOP!A:U,21,0)</f>
        <v>#N/A</v>
      </c>
      <c r="J10" s="4">
        <v>11.18</v>
      </c>
    </row>
    <row r="11" s="4" customFormat="1" spans="1:9">
      <c r="A11" s="5">
        <v>999221823087928</v>
      </c>
      <c r="B11" s="6">
        <v>44883</v>
      </c>
      <c r="C11" s="6">
        <v>44884</v>
      </c>
      <c r="D11" s="4">
        <v>573.68</v>
      </c>
      <c r="E11" s="4" t="str">
        <f>VLOOKUP(A11,HOP!A:L,12,0)</f>
        <v>573.68</v>
      </c>
      <c r="F11" s="4" t="str">
        <f>VLOOKUP(A11,HOP!A:C,3,0)</f>
        <v>2807443</v>
      </c>
      <c r="G11" s="4">
        <f t="shared" si="0"/>
        <v>0</v>
      </c>
      <c r="H11" s="4" t="str">
        <f t="shared" si="1"/>
        <v>，2807443</v>
      </c>
      <c r="I11" s="4" t="str">
        <f>VLOOKUP(A11,HOP!A:U,21,0)</f>
        <v>直连</v>
      </c>
    </row>
    <row r="12" s="4" customFormat="1" spans="1:9">
      <c r="A12" s="5">
        <v>999221821624118</v>
      </c>
      <c r="B12" s="6">
        <v>44883</v>
      </c>
      <c r="C12" s="6">
        <v>44885</v>
      </c>
      <c r="D12" s="4">
        <v>1243.31</v>
      </c>
      <c r="E12" s="4" t="str">
        <f>VLOOKUP(A12,HOP!A:L,12,0)</f>
        <v>1243.31</v>
      </c>
      <c r="F12" s="4" t="str">
        <f>VLOOKUP(A12,HOP!A:C,3,0)</f>
        <v>2806530</v>
      </c>
      <c r="G12" s="4">
        <f t="shared" si="0"/>
        <v>0</v>
      </c>
      <c r="H12" s="4" t="str">
        <f t="shared" si="1"/>
        <v>，2806530</v>
      </c>
      <c r="I12" s="4" t="str">
        <f>VLOOKUP(A12,HOP!A:U,21,0)</f>
        <v>直连</v>
      </c>
    </row>
    <row r="13" s="4" customFormat="1" spans="1:9">
      <c r="A13" s="5">
        <v>21823859958</v>
      </c>
      <c r="B13" s="6">
        <v>44884</v>
      </c>
      <c r="C13" s="6">
        <v>44885</v>
      </c>
      <c r="D13" s="4">
        <v>234.6</v>
      </c>
      <c r="E13" s="4" t="str">
        <f>VLOOKUP(A13,HOP!A:L,12,0)</f>
        <v>234.60</v>
      </c>
      <c r="F13" s="4" t="str">
        <f>VLOOKUP(A13,HOP!A:C,3,0)</f>
        <v>2807955</v>
      </c>
      <c r="G13" s="4">
        <f t="shared" si="0"/>
        <v>0</v>
      </c>
      <c r="H13" s="4" t="str">
        <f t="shared" si="1"/>
        <v>，2807955</v>
      </c>
      <c r="I13" s="4" t="str">
        <f>VLOOKUP(A13,HOP!A:U,21,0)</f>
        <v>直采</v>
      </c>
    </row>
    <row r="14" s="4" customFormat="1" hidden="1" spans="1:10">
      <c r="A14" s="8" t="s">
        <v>101</v>
      </c>
      <c r="B14" s="6">
        <v>44884</v>
      </c>
      <c r="C14" s="6">
        <v>44885</v>
      </c>
      <c r="D14" s="4">
        <v>305.2</v>
      </c>
      <c r="E14" s="4">
        <v>305.2</v>
      </c>
      <c r="F14" s="9" t="s">
        <v>102</v>
      </c>
      <c r="G14" s="4">
        <f t="shared" si="0"/>
        <v>0</v>
      </c>
      <c r="H14" s="4" t="str">
        <f t="shared" si="1"/>
        <v>，202211190947540069</v>
      </c>
      <c r="I14" s="4" t="e">
        <f>VLOOKUP(A14,HOP!A:U,21,0)</f>
        <v>#N/A</v>
      </c>
      <c r="J14" s="4">
        <v>11.19</v>
      </c>
    </row>
    <row r="15" s="4" customFormat="1" spans="1:9">
      <c r="A15" s="5">
        <v>999221824314796</v>
      </c>
      <c r="B15" s="6">
        <v>44884</v>
      </c>
      <c r="C15" s="6">
        <v>44885</v>
      </c>
      <c r="D15" s="4">
        <v>630.24</v>
      </c>
      <c r="E15" s="4" t="str">
        <f>VLOOKUP(A15,HOP!A:L,12,0)</f>
        <v>630.24</v>
      </c>
      <c r="F15" s="4" t="str">
        <f>VLOOKUP(A15,HOP!A:C,3,0)</f>
        <v>2808647</v>
      </c>
      <c r="G15" s="4">
        <f t="shared" si="0"/>
        <v>0</v>
      </c>
      <c r="H15" s="4" t="str">
        <f t="shared" si="1"/>
        <v>，2808647</v>
      </c>
      <c r="I15" s="4" t="str">
        <f>VLOOKUP(A15,HOP!A:U,21,0)</f>
        <v>直连</v>
      </c>
    </row>
    <row r="16" s="4" customFormat="1" spans="1:9">
      <c r="A16" s="5">
        <v>21824387490</v>
      </c>
      <c r="B16" s="6">
        <v>44884</v>
      </c>
      <c r="C16" s="6">
        <v>44885</v>
      </c>
      <c r="D16" s="4">
        <v>234.6</v>
      </c>
      <c r="E16" s="4" t="str">
        <f>VLOOKUP(A16,HOP!A:L,12,0)</f>
        <v>234.60</v>
      </c>
      <c r="F16" s="4" t="str">
        <f>VLOOKUP(A16,HOP!A:C,3,0)</f>
        <v>2808767</v>
      </c>
      <c r="G16" s="4">
        <f t="shared" si="0"/>
        <v>0</v>
      </c>
      <c r="H16" s="4" t="str">
        <f t="shared" si="1"/>
        <v>，2808767</v>
      </c>
      <c r="I16" s="4" t="str">
        <f>VLOOKUP(A16,HOP!A:U,21,0)</f>
        <v>直采</v>
      </c>
    </row>
    <row r="17" s="4" customFormat="1" hidden="1" spans="1:10">
      <c r="A17" s="8" t="s">
        <v>103</v>
      </c>
      <c r="B17" s="6">
        <v>44884</v>
      </c>
      <c r="C17" s="6">
        <v>44885</v>
      </c>
      <c r="D17" s="4">
        <v>305.2</v>
      </c>
      <c r="E17" s="4">
        <v>305.2</v>
      </c>
      <c r="F17" s="9" t="s">
        <v>104</v>
      </c>
      <c r="G17" s="4">
        <f t="shared" si="0"/>
        <v>0</v>
      </c>
      <c r="H17" s="4" t="str">
        <f t="shared" si="1"/>
        <v>，202211191358410025</v>
      </c>
      <c r="I17" s="4" t="e">
        <f>VLOOKUP(A17,HOP!A:U,21,0)</f>
        <v>#N/A</v>
      </c>
      <c r="J17" s="4">
        <v>11.19</v>
      </c>
    </row>
    <row r="18" s="4" customFormat="1" hidden="1" spans="1:10">
      <c r="A18" s="8" t="s">
        <v>105</v>
      </c>
      <c r="B18" s="6">
        <v>44884</v>
      </c>
      <c r="C18" s="6">
        <v>44885</v>
      </c>
      <c r="D18" s="4">
        <v>1153.6</v>
      </c>
      <c r="E18" s="4">
        <v>1153.6</v>
      </c>
      <c r="F18" s="9" t="s">
        <v>106</v>
      </c>
      <c r="G18" s="4">
        <f t="shared" si="0"/>
        <v>0</v>
      </c>
      <c r="H18" s="4" t="str">
        <f t="shared" si="1"/>
        <v>，202211191433050025</v>
      </c>
      <c r="I18" s="4" t="e">
        <f>VLOOKUP(A18,HOP!A:U,21,0)</f>
        <v>#N/A</v>
      </c>
      <c r="J18" s="4">
        <v>11.19</v>
      </c>
    </row>
    <row r="20" spans="4:4">
      <c r="D20" s="4">
        <f>SUM(D2:D19)</f>
        <v>10315.81</v>
      </c>
    </row>
    <row r="22" spans="1:5">
      <c r="A22" s="4" t="s">
        <v>107</v>
      </c>
      <c r="D22" s="4">
        <v>469.2</v>
      </c>
      <c r="E22" s="4">
        <v>522.51</v>
      </c>
    </row>
    <row r="23" spans="1:5">
      <c r="A23" s="4" t="s">
        <v>108</v>
      </c>
      <c r="D23" s="4">
        <v>6151.91</v>
      </c>
      <c r="E23" s="4">
        <v>6850.95</v>
      </c>
    </row>
    <row r="24" spans="1:5">
      <c r="A24" s="4" t="s">
        <v>109</v>
      </c>
      <c r="D24" s="4">
        <v>3694.7</v>
      </c>
      <c r="E24" s="4">
        <v>4114.52</v>
      </c>
    </row>
    <row r="25" spans="1:5">
      <c r="A25" s="4" t="s">
        <v>110</v>
      </c>
      <c r="D25" s="4">
        <f>SUBTOTAL(9,D22:D24)</f>
        <v>10315.81</v>
      </c>
      <c r="E25" s="4">
        <f>SUBTOTAL(9,E22:E24)</f>
        <v>11487.98</v>
      </c>
    </row>
    <row r="26" spans="1:1">
      <c r="A26" s="4" t="s">
        <v>111</v>
      </c>
    </row>
  </sheetData>
  <autoFilter ref="A1:X18">
    <filterColumn colId="3">
      <filters>
        <filter val="331.1"/>
        <filter val="1243.31"/>
        <filter val="305.2"/>
        <filter val="630.24"/>
        <filter val="234.6"/>
        <filter val="1153.6"/>
        <filter val="327"/>
        <filter val="573.68"/>
        <filter val="3704.68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21824387490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131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999221824314796</v>
      </c>
      <c r="B3" s="1" t="s">
        <v>131</v>
      </c>
      <c r="C3" s="1" t="s">
        <v>148</v>
      </c>
      <c r="D3" s="1" t="s">
        <v>149</v>
      </c>
      <c r="E3" s="1" t="s">
        <v>62</v>
      </c>
      <c r="F3" s="1" t="s">
        <v>131</v>
      </c>
      <c r="G3" s="1" t="s">
        <v>135</v>
      </c>
      <c r="H3" s="1" t="s">
        <v>136</v>
      </c>
      <c r="I3" s="1" t="s">
        <v>150</v>
      </c>
      <c r="J3" s="1" t="s">
        <v>138</v>
      </c>
      <c r="K3" s="1" t="s">
        <v>150</v>
      </c>
      <c r="L3" s="1" t="s">
        <v>150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151</v>
      </c>
      <c r="S3" s="1" t="s">
        <v>144</v>
      </c>
      <c r="T3" s="1" t="s">
        <v>145</v>
      </c>
      <c r="U3" s="1" t="s">
        <v>152</v>
      </c>
      <c r="V3" s="1" t="s">
        <v>147</v>
      </c>
    </row>
    <row r="4" s="1" customFormat="1" spans="1:22">
      <c r="A4" s="3">
        <v>21823859958</v>
      </c>
      <c r="B4" s="1" t="s">
        <v>131</v>
      </c>
      <c r="C4" s="1" t="s">
        <v>153</v>
      </c>
      <c r="D4" s="1" t="s">
        <v>133</v>
      </c>
      <c r="E4" s="1" t="s">
        <v>154</v>
      </c>
      <c r="F4" s="1" t="s">
        <v>131</v>
      </c>
      <c r="G4" s="1" t="s">
        <v>135</v>
      </c>
      <c r="H4" s="1" t="s">
        <v>136</v>
      </c>
      <c r="I4" s="1" t="s">
        <v>137</v>
      </c>
      <c r="J4" s="1" t="s">
        <v>138</v>
      </c>
      <c r="K4" s="1" t="s">
        <v>137</v>
      </c>
      <c r="L4" s="1" t="s">
        <v>137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155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999221823087928</v>
      </c>
      <c r="B5" s="1" t="s">
        <v>156</v>
      </c>
      <c r="C5" s="1" t="s">
        <v>157</v>
      </c>
      <c r="D5" s="1" t="s">
        <v>149</v>
      </c>
      <c r="E5" s="1" t="s">
        <v>62</v>
      </c>
      <c r="F5" s="1" t="s">
        <v>156</v>
      </c>
      <c r="G5" s="1" t="s">
        <v>131</v>
      </c>
      <c r="H5" s="1" t="s">
        <v>136</v>
      </c>
      <c r="I5" s="1" t="s">
        <v>158</v>
      </c>
      <c r="J5" s="1" t="s">
        <v>138</v>
      </c>
      <c r="K5" s="1" t="s">
        <v>158</v>
      </c>
      <c r="L5" s="1" t="s">
        <v>158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159</v>
      </c>
      <c r="S5" s="1" t="s">
        <v>144</v>
      </c>
      <c r="T5" s="1" t="s">
        <v>145</v>
      </c>
      <c r="U5" s="1" t="s">
        <v>152</v>
      </c>
      <c r="V5" s="1" t="s">
        <v>147</v>
      </c>
    </row>
    <row r="6" s="1" customFormat="1" spans="1:22">
      <c r="A6" s="3">
        <v>21822309007</v>
      </c>
      <c r="B6" s="1" t="s">
        <v>156</v>
      </c>
      <c r="C6" s="1" t="s">
        <v>160</v>
      </c>
      <c r="D6" s="1" t="s">
        <v>161</v>
      </c>
      <c r="E6" s="1" t="s">
        <v>162</v>
      </c>
      <c r="F6" s="1" t="s">
        <v>156</v>
      </c>
      <c r="G6" s="1" t="s">
        <v>131</v>
      </c>
      <c r="H6" s="1" t="s">
        <v>136</v>
      </c>
      <c r="I6" s="1" t="s">
        <v>163</v>
      </c>
      <c r="J6" s="1" t="s">
        <v>138</v>
      </c>
      <c r="K6" s="1" t="s">
        <v>163</v>
      </c>
      <c r="L6" s="1" t="s">
        <v>163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164</v>
      </c>
      <c r="S6" s="1" t="s">
        <v>144</v>
      </c>
      <c r="T6" s="1" t="s">
        <v>145</v>
      </c>
      <c r="U6" s="1" t="s">
        <v>152</v>
      </c>
      <c r="V6" s="1" t="s">
        <v>147</v>
      </c>
    </row>
    <row r="7" s="1" customFormat="1" spans="1:22">
      <c r="A7" s="3">
        <v>999221821624118</v>
      </c>
      <c r="B7" s="1" t="s">
        <v>156</v>
      </c>
      <c r="C7" s="1" t="s">
        <v>165</v>
      </c>
      <c r="D7" s="1" t="s">
        <v>149</v>
      </c>
      <c r="E7" s="1" t="s">
        <v>66</v>
      </c>
      <c r="F7" s="1" t="s">
        <v>156</v>
      </c>
      <c r="G7" s="1" t="s">
        <v>135</v>
      </c>
      <c r="H7" s="1" t="s">
        <v>136</v>
      </c>
      <c r="I7" s="1" t="s">
        <v>166</v>
      </c>
      <c r="J7" s="1" t="s">
        <v>138</v>
      </c>
      <c r="K7" s="1" t="s">
        <v>166</v>
      </c>
      <c r="L7" s="1" t="s">
        <v>166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167</v>
      </c>
      <c r="S7" s="1" t="s">
        <v>144</v>
      </c>
      <c r="T7" s="1" t="s">
        <v>145</v>
      </c>
      <c r="U7" s="1" t="s">
        <v>152</v>
      </c>
      <c r="V7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2022-12-05T01:43:21Z</dcterms:created>
  <dcterms:modified xsi:type="dcterms:W3CDTF">2022-12-05T02:17:01Z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CDDFFE3351334650897771325D11AAEB</vt:lpwstr>
  </property>
  <property fmtid="{D5CDD505-2E9C-101B-9397-08002B2CF9AE}" pid="3" name="KSOProductBuildVer">
    <vt:lpwstr>2052-11.1.0.12763</vt:lpwstr>
  </property>
</Properties>
</file>