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对账!$A$1:$I$10</definedName>
  </definedNames>
  <calcPr calcId="144525"/>
</workbook>
</file>

<file path=xl/sharedStrings.xml><?xml version="1.0" encoding="utf-8"?>
<sst xmlns="http://schemas.openxmlformats.org/spreadsheetml/2006/main" count="594" uniqueCount="202">
  <si>
    <t>去哪儿网酒店预付对账单</t>
  </si>
  <si>
    <t>供应商名称：</t>
  </si>
  <si>
    <t>港丰国际</t>
  </si>
  <si>
    <t>结算周期：</t>
  </si>
  <si>
    <t>2022-11-28至2022-12-04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</si>
  <si>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</si>
  <si>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</si>
  <si>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</si>
  <si>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</si>
  <si>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</si>
  <si>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</si>
  <si>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</si>
  <si>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</si>
  <si>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</si>
  <si>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</si>
  <si>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</si>
  <si>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</si>
  <si>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</si>
  <si>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</si>
  <si>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</si>
  <si>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¥9,316.00</t>
  </si>
  <si>
    <t>¥4,805.00</t>
  </si>
  <si>
    <t>¥409.00</t>
  </si>
  <si>
    <t>¥4,102.00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</si>
  <si>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</si>
  <si>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</si>
  <si>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</si>
  <si>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</si>
  <si>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</si>
  <si>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</si>
  <si>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</si>
  <si>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</si>
  <si>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</si>
  <si>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</si>
  <si>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</si>
  <si>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</si>
  <si>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</si>
  <si>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</si>
  <si>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</si>
  <si>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</si>
  <si>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</si>
  <si>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</si>
  <si>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</si>
  <si>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</si>
  <si>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</si>
  <si>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</si>
  <si>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</si>
  <si>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</si>
  <si>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</si>
  <si>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</si>
  <si>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</si>
  <si>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</si>
  <si>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</si>
  <si>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</si>
  <si>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</si>
  <si>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</si>
  <si>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</si>
  <si>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</si>
  <si>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</si>
  <si>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</si>
  <si>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</si>
  <si>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</si>
  <si>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</si>
  <si>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</si>
  <si>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</si>
  <si>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</si>
  <si>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</si>
  <si>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</si>
  <si>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</si>
  <si>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</si>
  <si>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703195707558</t>
  </si>
  <si>
    <t>2828834</t>
  </si>
  <si>
    <t>酒店预付</t>
  </si>
  <si>
    <t>否</t>
  </si>
  <si>
    <t>普通</t>
  </si>
  <si>
    <t>158564867</t>
  </si>
  <si>
    <t>吉隆坡柏威年酒店 · 悦榕庄管理</t>
  </si>
  <si>
    <t>1619975</t>
  </si>
  <si>
    <t>FU/HUIJUAN</t>
  </si>
  <si>
    <t>2022-11-28</t>
  </si>
  <si>
    <t>2022-11-29</t>
  </si>
  <si>
    <t>¥1,129.00</t>
  </si>
  <si>
    <t>¥122.00</t>
  </si>
  <si>
    <t>¥1,007.00</t>
  </si>
  <si>
    <t>city oasis king room</t>
  </si>
  <si>
    <t>WEBSITE</t>
  </si>
  <si>
    <t>703195853004</t>
  </si>
  <si>
    <t>2828962</t>
  </si>
  <si>
    <t>703197123377</t>
  </si>
  <si>
    <t>2834169</t>
  </si>
  <si>
    <t>158567540</t>
  </si>
  <si>
    <t>萨瓦蒂芭东渡假村酒店 (SHA Extra Plus)</t>
  </si>
  <si>
    <t>CHEN/JIANCHUN</t>
  </si>
  <si>
    <t>2022-11-30</t>
  </si>
  <si>
    <t>2022-12-01</t>
  </si>
  <si>
    <t>¥282.00</t>
  </si>
  <si>
    <t>2022-11-30 12:56:22</t>
  </si>
  <si>
    <t>Superior room</t>
  </si>
  <si>
    <t>703198605586</t>
  </si>
  <si>
    <t>2836223</t>
  </si>
  <si>
    <t>FU/HUIJUAN|FU/HUIJUAN</t>
  </si>
  <si>
    <t>2022-12-02</t>
  </si>
  <si>
    <t>¥2,256.00</t>
  </si>
  <si>
    <t>2022-12-01 11:00:04</t>
  </si>
  <si>
    <t>703198075726</t>
  </si>
  <si>
    <t>2838497</t>
  </si>
  <si>
    <t>GAO/CHUAN|YUE/ZHONGSHENG|YIN/DAIQIAN</t>
  </si>
  <si>
    <t>2022-12-03</t>
  </si>
  <si>
    <t>2022-12-05</t>
  </si>
  <si>
    <t>¥1,692.00</t>
  </si>
  <si>
    <t>2022-12-02 10:13:55</t>
  </si>
  <si>
    <t>703200948864</t>
  </si>
  <si>
    <t>2841853</t>
  </si>
  <si>
    <t>158559170</t>
  </si>
  <si>
    <t>曼谷班达拉套房酒店</t>
  </si>
  <si>
    <t>XIE/QILONG</t>
  </si>
  <si>
    <t>2022-12-04</t>
  </si>
  <si>
    <t>¥575.00</t>
  </si>
  <si>
    <t>2022-12-03 09:49:24</t>
  </si>
  <si>
    <t>1 Bedroom Suite</t>
  </si>
  <si>
    <t>703197500642</t>
  </si>
  <si>
    <t>2834544</t>
  </si>
  <si>
    <t>811637650</t>
  </si>
  <si>
    <t>曼谷西隆诺富特酒店 (SHA Plus+)</t>
  </si>
  <si>
    <t>WU/JINLONG</t>
  </si>
  <si>
    <t>¥1,392.00</t>
  </si>
  <si>
    <t>¥84.00</t>
  </si>
  <si>
    <t>¥1,308.00</t>
  </si>
  <si>
    <t>superior room</t>
  </si>
  <si>
    <t>703199563300</t>
  </si>
  <si>
    <t>2838915</t>
  </si>
  <si>
    <t>WANG/XUELING</t>
  </si>
  <si>
    <t>¥564.00</t>
  </si>
  <si>
    <t>¥54.00</t>
  </si>
  <si>
    <t>¥510.00</t>
  </si>
  <si>
    <t>703200206881</t>
  </si>
  <si>
    <t>2842317</t>
  </si>
  <si>
    <t>175820057</t>
  </si>
  <si>
    <t>芭东海滩贝斯特韦斯特酒店(SHA Extra Plus)</t>
  </si>
  <si>
    <t>CHEN/JINSONG|SOU/MALI</t>
  </si>
  <si>
    <t>¥297.00</t>
  </si>
  <si>
    <t>¥27.00</t>
  </si>
  <si>
    <t>¥270.00</t>
  </si>
  <si>
    <t>Superior Queen Room</t>
  </si>
  <si>
    <t>合计</t>
  </si>
  <si>
    <t/>
  </si>
  <si>
    <t>¥4,511.00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</si>
  <si>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</si>
  <si>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</si>
  <si>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</si>
  <si>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</si>
  <si>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</si>
  <si>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</si>
  <si>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</si>
  <si>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</si>
  <si>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</si>
  <si>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A221206113629481</t>
  </si>
  <si>
    <r>
      <t>总计：</t>
    </r>
    <r>
      <rPr>
        <sz val="10"/>
        <rFont val="Arial"/>
        <charset val="134"/>
      </rPr>
      <t>4102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</si>
  <si>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</si>
  <si>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</si>
  <si>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</si>
  <si>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</si>
  <si>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</si>
  <si>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</si>
  <si>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</si>
  <si>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</si>
  <si>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</si>
  <si>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</si>
  <si>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</si>
  <si>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</si>
  <si>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</si>
  <si>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</si>
  <si>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</si>
  <si>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</si>
  <si>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</si>
  <si>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</si>
  <si>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芭东海滩贝斯特韦斯特酒店</t>
  </si>
  <si>
    <t>CHEN JINSONG,SOU MALI</t>
  </si>
  <si>
    <t>退房日周结</t>
  </si>
  <si>
    <t>270.00</t>
  </si>
  <si>
    <t>RMB</t>
  </si>
  <si>
    <t>0</t>
  </si>
  <si>
    <t>0.00</t>
  </si>
  <si>
    <t>去哪儿直连（港丰）</t>
  </si>
  <si>
    <t>31</t>
  </si>
  <si>
    <t>2022-12-03 10:40:21</t>
  </si>
  <si>
    <t>汇智国际旅游发展有限公司</t>
  </si>
  <si>
    <t>直采</t>
  </si>
  <si>
    <t>泰国</t>
  </si>
  <si>
    <t>萨瓦迪芭东水疗度假村</t>
  </si>
  <si>
    <t>WANG XUELING</t>
  </si>
  <si>
    <t>510.00</t>
  </si>
  <si>
    <t>2022-12-02 10:04:40</t>
  </si>
  <si>
    <t>曼谷西隆诺富特酒店</t>
  </si>
  <si>
    <t>WU JINLONG</t>
  </si>
  <si>
    <t>1308.00</t>
  </si>
  <si>
    <t>2022-12-01 11:43:24</t>
  </si>
  <si>
    <t>FU HUIJUAN</t>
  </si>
  <si>
    <t>1007.00</t>
  </si>
  <si>
    <t>2022-11-28 09:58:24</t>
  </si>
  <si>
    <t>马来西亚</t>
  </si>
  <si>
    <t>2022-11-28 09:53:07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</si>
</sst>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H17" sqref="H17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9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9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75</v>
      </c>
      <c r="H3" s="7" t="s">
        <v>76</v>
      </c>
      <c r="I3" s="7" t="s">
        <v>77</v>
      </c>
      <c r="J3" s="7" t="s">
        <v>2</v>
      </c>
      <c r="K3" s="7" t="s">
        <v>78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1" t="s">
        <v>81</v>
      </c>
      <c r="S3" s="12" t="s">
        <v>19</v>
      </c>
      <c r="T3" s="7"/>
      <c r="U3" s="11" t="s">
        <v>19</v>
      </c>
      <c r="V3" s="11" t="s">
        <v>81</v>
      </c>
      <c r="W3" s="12" t="s">
        <v>82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83</v>
      </c>
      <c r="AD3" t="s">
        <v>6</v>
      </c>
      <c r="AE3" t="s">
        <v>84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88</v>
      </c>
      <c r="B4" s="6" t="s">
        <v>89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90</v>
      </c>
      <c r="H4" s="7" t="s">
        <v>91</v>
      </c>
      <c r="I4" s="7" t="s">
        <v>77</v>
      </c>
      <c r="J4" s="7" t="s">
        <v>2</v>
      </c>
      <c r="K4" s="7" t="s">
        <v>92</v>
      </c>
      <c r="L4" s="7">
        <v>1</v>
      </c>
      <c r="M4" s="7">
        <v>1</v>
      </c>
      <c r="N4" s="7" t="s">
        <v>93</v>
      </c>
      <c r="O4" s="7" t="s">
        <v>93</v>
      </c>
      <c r="P4" s="7" t="s">
        <v>94</v>
      </c>
      <c r="Q4" s="7"/>
      <c r="R4" s="11" t="s">
        <v>95</v>
      </c>
      <c r="S4" s="12" t="s">
        <v>95</v>
      </c>
      <c r="T4" s="7" t="s">
        <v>96</v>
      </c>
      <c r="U4" s="11" t="s">
        <v>19</v>
      </c>
      <c r="V4" s="11" t="s">
        <v>19</v>
      </c>
      <c r="W4" s="12" t="s">
        <v>19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19</v>
      </c>
      <c r="AD4" t="s">
        <v>6</v>
      </c>
      <c r="AE4" t="s">
        <v>97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98</v>
      </c>
      <c r="B5" s="6" t="s">
        <v>99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75</v>
      </c>
      <c r="H5" s="7" t="s">
        <v>76</v>
      </c>
      <c r="I5" s="7" t="s">
        <v>77</v>
      </c>
      <c r="J5" s="7" t="s">
        <v>2</v>
      </c>
      <c r="K5" s="7" t="s">
        <v>100</v>
      </c>
      <c r="L5" s="7">
        <v>2</v>
      </c>
      <c r="M5" s="7">
        <v>1</v>
      </c>
      <c r="N5" s="7" t="s">
        <v>94</v>
      </c>
      <c r="O5" s="7" t="s">
        <v>94</v>
      </c>
      <c r="P5" s="7" t="s">
        <v>101</v>
      </c>
      <c r="Q5" s="7"/>
      <c r="R5" s="11" t="s">
        <v>102</v>
      </c>
      <c r="S5" s="12" t="s">
        <v>102</v>
      </c>
      <c r="T5" s="7" t="s">
        <v>103</v>
      </c>
      <c r="U5" s="11" t="s">
        <v>19</v>
      </c>
      <c r="V5" s="11" t="s">
        <v>19</v>
      </c>
      <c r="W5" s="12" t="s">
        <v>19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19</v>
      </c>
      <c r="AD5" t="s">
        <v>6</v>
      </c>
      <c r="AE5" t="s">
        <v>84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104</v>
      </c>
      <c r="B6" s="6" t="s">
        <v>105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90</v>
      </c>
      <c r="H6" s="7" t="s">
        <v>91</v>
      </c>
      <c r="I6" s="7" t="s">
        <v>77</v>
      </c>
      <c r="J6" s="7" t="s">
        <v>2</v>
      </c>
      <c r="K6" s="7" t="s">
        <v>106</v>
      </c>
      <c r="L6" s="7">
        <v>3</v>
      </c>
      <c r="M6" s="7">
        <v>2</v>
      </c>
      <c r="N6" s="7" t="s">
        <v>94</v>
      </c>
      <c r="O6" s="7" t="s">
        <v>107</v>
      </c>
      <c r="P6" s="7" t="s">
        <v>108</v>
      </c>
      <c r="Q6" s="7"/>
      <c r="R6" s="11" t="s">
        <v>109</v>
      </c>
      <c r="S6" s="12" t="s">
        <v>109</v>
      </c>
      <c r="T6" s="7" t="s">
        <v>110</v>
      </c>
      <c r="U6" s="11" t="s">
        <v>19</v>
      </c>
      <c r="V6" s="11" t="s">
        <v>19</v>
      </c>
      <c r="W6" s="12" t="s">
        <v>19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19</v>
      </c>
      <c r="AD6" t="s">
        <v>6</v>
      </c>
      <c r="AE6" t="s">
        <v>97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111</v>
      </c>
      <c r="B7" s="6" t="s">
        <v>112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113</v>
      </c>
      <c r="H7" s="7" t="s">
        <v>114</v>
      </c>
      <c r="I7" s="7" t="s">
        <v>77</v>
      </c>
      <c r="J7" s="7" t="s">
        <v>2</v>
      </c>
      <c r="K7" s="7" t="s">
        <v>115</v>
      </c>
      <c r="L7" s="7">
        <v>1</v>
      </c>
      <c r="M7" s="7">
        <v>1</v>
      </c>
      <c r="N7" s="7" t="s">
        <v>107</v>
      </c>
      <c r="O7" s="7" t="s">
        <v>107</v>
      </c>
      <c r="P7" s="7" t="s">
        <v>116</v>
      </c>
      <c r="Q7" s="7"/>
      <c r="R7" s="11" t="s">
        <v>117</v>
      </c>
      <c r="S7" s="12" t="s">
        <v>117</v>
      </c>
      <c r="T7" s="7" t="s">
        <v>118</v>
      </c>
      <c r="U7" s="11" t="s">
        <v>19</v>
      </c>
      <c r="V7" s="11" t="s">
        <v>19</v>
      </c>
      <c r="W7" s="12" t="s">
        <v>19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19</v>
      </c>
      <c r="AD7" t="s">
        <v>6</v>
      </c>
      <c r="AE7" t="s">
        <v>119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120</v>
      </c>
      <c r="B8" s="6" t="s">
        <v>121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122</v>
      </c>
      <c r="H8" s="7" t="s">
        <v>123</v>
      </c>
      <c r="I8" s="7" t="s">
        <v>77</v>
      </c>
      <c r="J8" s="7" t="s">
        <v>2</v>
      </c>
      <c r="K8" s="7" t="s">
        <v>124</v>
      </c>
      <c r="L8" s="7">
        <v>1</v>
      </c>
      <c r="M8" s="7">
        <v>4</v>
      </c>
      <c r="N8" s="7" t="s">
        <v>93</v>
      </c>
      <c r="O8" s="7" t="s">
        <v>93</v>
      </c>
      <c r="P8" s="7" t="s">
        <v>116</v>
      </c>
      <c r="Q8" s="7"/>
      <c r="R8" s="11" t="s">
        <v>125</v>
      </c>
      <c r="S8" s="12" t="s">
        <v>19</v>
      </c>
      <c r="T8" s="7"/>
      <c r="U8" s="11" t="s">
        <v>19</v>
      </c>
      <c r="V8" s="11" t="s">
        <v>125</v>
      </c>
      <c r="W8" s="12" t="s">
        <v>126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127</v>
      </c>
      <c r="AD8" t="s">
        <v>6</v>
      </c>
      <c r="AE8" t="s">
        <v>128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129</v>
      </c>
      <c r="B9" s="6" t="s">
        <v>130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90</v>
      </c>
      <c r="H9" s="7" t="s">
        <v>91</v>
      </c>
      <c r="I9" s="7" t="s">
        <v>77</v>
      </c>
      <c r="J9" s="7" t="s">
        <v>2</v>
      </c>
      <c r="K9" s="7" t="s">
        <v>131</v>
      </c>
      <c r="L9" s="7">
        <v>1</v>
      </c>
      <c r="M9" s="7">
        <v>2</v>
      </c>
      <c r="N9" s="7" t="s">
        <v>101</v>
      </c>
      <c r="O9" s="7" t="s">
        <v>101</v>
      </c>
      <c r="P9" s="7" t="s">
        <v>116</v>
      </c>
      <c r="Q9" s="7"/>
      <c r="R9" s="11" t="s">
        <v>132</v>
      </c>
      <c r="S9" s="12" t="s">
        <v>19</v>
      </c>
      <c r="T9" s="7"/>
      <c r="U9" s="11" t="s">
        <v>19</v>
      </c>
      <c r="V9" s="11" t="s">
        <v>132</v>
      </c>
      <c r="W9" s="12" t="s">
        <v>133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134</v>
      </c>
      <c r="AD9" t="s">
        <v>6</v>
      </c>
      <c r="AE9" t="s">
        <v>97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135</v>
      </c>
      <c r="B10" s="6" t="s">
        <v>136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137</v>
      </c>
      <c r="H10" s="7" t="s">
        <v>138</v>
      </c>
      <c r="I10" s="7" t="s">
        <v>77</v>
      </c>
      <c r="J10" s="7" t="s">
        <v>2</v>
      </c>
      <c r="K10" s="7" t="s">
        <v>139</v>
      </c>
      <c r="L10" s="7">
        <v>1</v>
      </c>
      <c r="M10" s="7">
        <v>1</v>
      </c>
      <c r="N10" s="7" t="s">
        <v>107</v>
      </c>
      <c r="O10" s="7" t="s">
        <v>107</v>
      </c>
      <c r="P10" s="7" t="s">
        <v>116</v>
      </c>
      <c r="Q10" s="7"/>
      <c r="R10" s="11" t="s">
        <v>140</v>
      </c>
      <c r="S10" s="12" t="s">
        <v>19</v>
      </c>
      <c r="T10" s="7"/>
      <c r="U10" s="11" t="s">
        <v>19</v>
      </c>
      <c r="V10" s="11" t="s">
        <v>140</v>
      </c>
      <c r="W10" s="12" t="s">
        <v>141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142</v>
      </c>
      <c r="AD10" t="s">
        <v>6</v>
      </c>
      <c r="AE10" t="s">
        <v>143</v>
      </c>
      <c r="AF10" t="s">
        <v>85</v>
      </c>
      <c r="AG10" t="s">
        <v>73</v>
      </c>
      <c r="AH10" t="s">
        <v>19</v>
      </c>
    </row>
    <row r="11" customHeight="1" spans="1:32">
      <c r="A11" s="10" t="s">
        <v>144</v>
      </c>
      <c r="B11" s="10"/>
      <c r="C11" s="10" t="s">
        <v>145</v>
      </c>
      <c r="D11" s="10"/>
      <c r="E11" s="10"/>
      <c r="F11" s="10"/>
      <c r="G11" s="10" t="s">
        <v>145</v>
      </c>
      <c r="H11" s="10" t="s">
        <v>145</v>
      </c>
      <c r="I11" s="10" t="s">
        <v>145</v>
      </c>
      <c r="J11" s="10" t="s">
        <v>145</v>
      </c>
      <c r="K11" s="10" t="s">
        <v>145</v>
      </c>
      <c r="L11" s="10" t="s">
        <v>145</v>
      </c>
      <c r="M11" s="10" t="s">
        <v>145</v>
      </c>
      <c r="N11" s="10" t="s">
        <v>145</v>
      </c>
      <c r="O11" s="10" t="s">
        <v>145</v>
      </c>
      <c r="P11" s="10" t="s">
        <v>145</v>
      </c>
      <c r="Q11" s="10"/>
      <c r="R11" s="13" t="s">
        <v>20</v>
      </c>
      <c r="S11" s="13" t="s">
        <v>21</v>
      </c>
      <c r="T11" s="10" t="s">
        <v>145</v>
      </c>
      <c r="U11" s="13"/>
      <c r="V11" s="13" t="s">
        <v>146</v>
      </c>
      <c r="W11" s="13" t="s">
        <v>22</v>
      </c>
      <c r="X11" s="13"/>
      <c r="Y11" s="13"/>
      <c r="Z11" s="13"/>
      <c r="AA11" s="10"/>
      <c r="AB11" s="13"/>
      <c r="AC11" s="10"/>
      <c r="AD11" s="10" t="s">
        <v>145</v>
      </c>
      <c r="AE11" s="10"/>
      <c r="AF11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147</v>
      </c>
      <c r="B1" s="4" t="s">
        <v>148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149</v>
      </c>
      <c r="H1" s="4" t="s">
        <v>150</v>
      </c>
      <c r="I1" s="4" t="s">
        <v>13</v>
      </c>
      <c r="J1" s="4" t="s">
        <v>17</v>
      </c>
      <c r="K1" s="4" t="s">
        <v>18</v>
      </c>
      <c r="L1" s="9" t="s">
        <v>151</v>
      </c>
      <c r="M1" s="4" t="s">
        <v>152</v>
      </c>
      <c r="N1" s="4" t="s">
        <v>153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154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"/>
  <sheetViews>
    <sheetView tabSelected="1" workbookViewId="0">
      <selection activeCell="A16" sqref="A16:A1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155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1007</v>
      </c>
      <c r="E2" t="str">
        <f>VLOOKUP(A2,HOP!A:L,12,0)</f>
        <v>1007.00</v>
      </c>
      <c r="F2" t="str">
        <f>VLOOKUP(A2,HOP!A:C,3,0)</f>
        <v>2828834</v>
      </c>
      <c r="G2">
        <f>D2-E2</f>
        <v>0</v>
      </c>
      <c r="H2" t="str">
        <f>$H$1&amp;F2</f>
        <v>，2828834</v>
      </c>
      <c r="I2" t="str">
        <f>VLOOKUP(A2,HOP!A:U,21,0)</f>
        <v>直采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1007</v>
      </c>
      <c r="E3" t="str">
        <f>VLOOKUP(A3,HOP!A:L,12,0)</f>
        <v>1007.00</v>
      </c>
      <c r="F3" t="str">
        <f>VLOOKUP(A3,HOP!A:C,3,0)</f>
        <v>2828962</v>
      </c>
      <c r="G3">
        <f t="shared" ref="G3:G10" si="0">D3-E3</f>
        <v>0</v>
      </c>
      <c r="H3" t="str">
        <f t="shared" ref="H3:H10" si="1">$H$1&amp;F3</f>
        <v>，2828962</v>
      </c>
      <c r="I3" t="str">
        <f>VLOOKUP(A3,HOP!A:U,21,0)</f>
        <v>直采</v>
      </c>
    </row>
    <row r="4" ht="14.25" hidden="1" customHeight="1" spans="1:9">
      <c r="A4" s="6" t="s">
        <v>88</v>
      </c>
      <c r="B4" s="7" t="s">
        <v>93</v>
      </c>
      <c r="C4" s="7" t="s">
        <v>94</v>
      </c>
      <c r="D4" s="3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t="14.25" hidden="1" customHeight="1" spans="1:9">
      <c r="A5" s="6" t="s">
        <v>98</v>
      </c>
      <c r="B5" s="7" t="s">
        <v>94</v>
      </c>
      <c r="C5" s="7" t="s">
        <v>101</v>
      </c>
      <c r="D5" s="3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t="14.25" hidden="1" customHeight="1" spans="1:9">
      <c r="A6" s="6" t="s">
        <v>104</v>
      </c>
      <c r="B6" s="7" t="s">
        <v>107</v>
      </c>
      <c r="C6" s="7" t="s">
        <v>108</v>
      </c>
      <c r="D6" s="3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t="14.25" hidden="1" customHeight="1" spans="1:9">
      <c r="A7" s="6" t="s">
        <v>111</v>
      </c>
      <c r="B7" s="7" t="s">
        <v>107</v>
      </c>
      <c r="C7" s="7" t="s">
        <v>116</v>
      </c>
      <c r="D7" s="3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t="14.25" customHeight="1" spans="1:9">
      <c r="A8" s="6" t="s">
        <v>120</v>
      </c>
      <c r="B8" s="7" t="s">
        <v>93</v>
      </c>
      <c r="C8" s="7" t="s">
        <v>116</v>
      </c>
      <c r="D8" s="3">
        <v>1308</v>
      </c>
      <c r="E8" t="str">
        <f>VLOOKUP(A8,HOP!A:L,12,0)</f>
        <v>1308.00</v>
      </c>
      <c r="F8" t="str">
        <f>VLOOKUP(A8,HOP!A:C,3,0)</f>
        <v>2834544</v>
      </c>
      <c r="G8">
        <f t="shared" si="0"/>
        <v>0</v>
      </c>
      <c r="H8" t="str">
        <f t="shared" si="1"/>
        <v>，2834544</v>
      </c>
      <c r="I8" t="str">
        <f>VLOOKUP(A8,HOP!A:U,21,0)</f>
        <v>直采</v>
      </c>
    </row>
    <row r="9" ht="14.25" customHeight="1" spans="1:9">
      <c r="A9" s="6" t="s">
        <v>129</v>
      </c>
      <c r="B9" s="7" t="s">
        <v>101</v>
      </c>
      <c r="C9" s="7" t="s">
        <v>116</v>
      </c>
      <c r="D9" s="3">
        <v>510</v>
      </c>
      <c r="E9" t="str">
        <f>VLOOKUP(A9,HOP!A:L,12,0)</f>
        <v>510.00</v>
      </c>
      <c r="F9" t="str">
        <f>VLOOKUP(A9,HOP!A:C,3,0)</f>
        <v>2838915</v>
      </c>
      <c r="G9">
        <f t="shared" si="0"/>
        <v>0</v>
      </c>
      <c r="H9" t="str">
        <f t="shared" si="1"/>
        <v>，2838915</v>
      </c>
      <c r="I9" t="str">
        <f>VLOOKUP(A9,HOP!A:U,21,0)</f>
        <v>直采</v>
      </c>
    </row>
    <row r="10" ht="14.25" customHeight="1" spans="1:9">
      <c r="A10" s="6" t="s">
        <v>135</v>
      </c>
      <c r="B10" s="7" t="s">
        <v>107</v>
      </c>
      <c r="C10" s="7" t="s">
        <v>116</v>
      </c>
      <c r="D10" s="3">
        <v>270</v>
      </c>
      <c r="E10" t="str">
        <f>VLOOKUP(A10,HOP!A:L,12,0)</f>
        <v>270.00</v>
      </c>
      <c r="F10" t="str">
        <f>VLOOKUP(A10,HOP!A:C,3,0)</f>
        <v>2842317</v>
      </c>
      <c r="G10">
        <f t="shared" si="0"/>
        <v>0</v>
      </c>
      <c r="H10" t="str">
        <f t="shared" si="1"/>
        <v>，2842317</v>
      </c>
      <c r="I10" t="str">
        <f>VLOOKUP(A10,HOP!A:U,21,0)</f>
        <v>直采</v>
      </c>
    </row>
    <row r="12" spans="4:4">
      <c r="D12" s="3">
        <f>SUM(D2:D11)</f>
        <v>4102</v>
      </c>
    </row>
    <row r="14" ht="14.25" spans="4:4">
      <c r="D14" s="8" t="s">
        <v>23</v>
      </c>
    </row>
    <row r="16" spans="1:1">
      <c r="A16" t="s">
        <v>156</v>
      </c>
    </row>
    <row r="17" spans="1:1">
      <c r="A17" s="5" t="s">
        <v>157</v>
      </c>
    </row>
  </sheetData>
  <autoFilter ref="A1:I10">
    <filterColumn colId="3">
      <filters>
        <filter val="270.00"/>
        <filter val="510.00"/>
        <filter val="1,007.00"/>
        <filter val="1,308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D1" sqref="D$1:D$1048576"/>
    </sheetView>
  </sheetViews>
  <sheetFormatPr defaultColWidth="9.14285714285714" defaultRowHeight="12.75" outlineLevelRow="5"/>
  <cols>
    <col min="1" max="16383" width="9.14285714285714" style="1"/>
  </cols>
  <sheetData>
    <row r="1" s="1" customFormat="1" spans="1:22">
      <c r="A1" s="2" t="s">
        <v>158</v>
      </c>
      <c r="B1" s="2" t="s">
        <v>159</v>
      </c>
      <c r="C1" s="2" t="s">
        <v>160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161</v>
      </c>
      <c r="I1" s="2" t="s">
        <v>162</v>
      </c>
      <c r="J1" s="2" t="s">
        <v>163</v>
      </c>
      <c r="K1" s="2" t="s">
        <v>164</v>
      </c>
      <c r="L1" s="2" t="s">
        <v>165</v>
      </c>
      <c r="M1" s="2" t="s">
        <v>166</v>
      </c>
      <c r="N1" s="2" t="s">
        <v>167</v>
      </c>
      <c r="O1" s="2" t="s">
        <v>168</v>
      </c>
      <c r="P1" s="2" t="s">
        <v>169</v>
      </c>
      <c r="Q1" s="2" t="s">
        <v>170</v>
      </c>
      <c r="R1" s="2" t="s">
        <v>171</v>
      </c>
      <c r="S1" s="2" t="s">
        <v>172</v>
      </c>
      <c r="T1" s="2" t="s">
        <v>173</v>
      </c>
      <c r="U1" s="2" t="s">
        <v>174</v>
      </c>
      <c r="V1" s="2" t="s">
        <v>175</v>
      </c>
    </row>
    <row r="2" s="1" customFormat="1" spans="1:22">
      <c r="A2" s="1" t="s">
        <v>135</v>
      </c>
      <c r="B2" s="1" t="s">
        <v>107</v>
      </c>
      <c r="C2" s="1" t="s">
        <v>136</v>
      </c>
      <c r="D2" s="1" t="s">
        <v>176</v>
      </c>
      <c r="E2" s="1" t="s">
        <v>177</v>
      </c>
      <c r="F2" s="1" t="s">
        <v>107</v>
      </c>
      <c r="G2" s="1" t="s">
        <v>116</v>
      </c>
      <c r="H2" s="1" t="s">
        <v>178</v>
      </c>
      <c r="I2" s="1" t="s">
        <v>179</v>
      </c>
      <c r="J2" s="1" t="s">
        <v>180</v>
      </c>
      <c r="K2" s="1" t="s">
        <v>179</v>
      </c>
      <c r="L2" s="1" t="s">
        <v>179</v>
      </c>
      <c r="M2" s="1" t="s">
        <v>181</v>
      </c>
      <c r="N2" s="1" t="s">
        <v>181</v>
      </c>
      <c r="O2" s="1" t="s">
        <v>182</v>
      </c>
      <c r="P2" s="1" t="s">
        <v>183</v>
      </c>
      <c r="Q2" s="1" t="s">
        <v>184</v>
      </c>
      <c r="R2" s="1" t="s">
        <v>185</v>
      </c>
      <c r="S2" s="1" t="s">
        <v>73</v>
      </c>
      <c r="T2" s="1" t="s">
        <v>186</v>
      </c>
      <c r="U2" s="1" t="s">
        <v>187</v>
      </c>
      <c r="V2" s="1" t="s">
        <v>188</v>
      </c>
    </row>
    <row r="3" s="1" customFormat="1" spans="1:22">
      <c r="A3" s="1" t="s">
        <v>129</v>
      </c>
      <c r="B3" s="1" t="s">
        <v>101</v>
      </c>
      <c r="C3" s="1" t="s">
        <v>130</v>
      </c>
      <c r="D3" s="1" t="s">
        <v>189</v>
      </c>
      <c r="E3" s="1" t="s">
        <v>190</v>
      </c>
      <c r="F3" s="1" t="s">
        <v>101</v>
      </c>
      <c r="G3" s="1" t="s">
        <v>116</v>
      </c>
      <c r="H3" s="1" t="s">
        <v>178</v>
      </c>
      <c r="I3" s="1" t="s">
        <v>191</v>
      </c>
      <c r="J3" s="1" t="s">
        <v>180</v>
      </c>
      <c r="K3" s="1" t="s">
        <v>191</v>
      </c>
      <c r="L3" s="1" t="s">
        <v>191</v>
      </c>
      <c r="M3" s="1" t="s">
        <v>181</v>
      </c>
      <c r="N3" s="1" t="s">
        <v>181</v>
      </c>
      <c r="O3" s="1" t="s">
        <v>182</v>
      </c>
      <c r="P3" s="1" t="s">
        <v>183</v>
      </c>
      <c r="Q3" s="1" t="s">
        <v>184</v>
      </c>
      <c r="R3" s="1" t="s">
        <v>192</v>
      </c>
      <c r="S3" s="1" t="s">
        <v>73</v>
      </c>
      <c r="T3" s="1" t="s">
        <v>186</v>
      </c>
      <c r="U3" s="1" t="s">
        <v>187</v>
      </c>
      <c r="V3" s="1" t="s">
        <v>188</v>
      </c>
    </row>
    <row r="4" s="1" customFormat="1" spans="1:22">
      <c r="A4" s="1" t="s">
        <v>120</v>
      </c>
      <c r="B4" s="1" t="s">
        <v>93</v>
      </c>
      <c r="C4" s="1" t="s">
        <v>121</v>
      </c>
      <c r="D4" s="1" t="s">
        <v>193</v>
      </c>
      <c r="E4" s="1" t="s">
        <v>194</v>
      </c>
      <c r="F4" s="1" t="s">
        <v>93</v>
      </c>
      <c r="G4" s="1" t="s">
        <v>116</v>
      </c>
      <c r="H4" s="1" t="s">
        <v>178</v>
      </c>
      <c r="I4" s="1" t="s">
        <v>195</v>
      </c>
      <c r="J4" s="1" t="s">
        <v>180</v>
      </c>
      <c r="K4" s="1" t="s">
        <v>195</v>
      </c>
      <c r="L4" s="1" t="s">
        <v>195</v>
      </c>
      <c r="M4" s="1" t="s">
        <v>181</v>
      </c>
      <c r="N4" s="1" t="s">
        <v>181</v>
      </c>
      <c r="O4" s="1" t="s">
        <v>182</v>
      </c>
      <c r="P4" s="1" t="s">
        <v>183</v>
      </c>
      <c r="Q4" s="1" t="s">
        <v>184</v>
      </c>
      <c r="R4" s="1" t="s">
        <v>196</v>
      </c>
      <c r="S4" s="1" t="s">
        <v>73</v>
      </c>
      <c r="T4" s="1" t="s">
        <v>186</v>
      </c>
      <c r="U4" s="1" t="s">
        <v>187</v>
      </c>
      <c r="V4" s="1" t="s">
        <v>188</v>
      </c>
    </row>
    <row r="5" s="1" customFormat="1" spans="1:22">
      <c r="A5" s="1" t="s">
        <v>86</v>
      </c>
      <c r="B5" s="1" t="s">
        <v>79</v>
      </c>
      <c r="C5" s="1" t="s">
        <v>87</v>
      </c>
      <c r="D5" s="1" t="s">
        <v>76</v>
      </c>
      <c r="E5" s="1" t="s">
        <v>197</v>
      </c>
      <c r="F5" s="1" t="s">
        <v>79</v>
      </c>
      <c r="G5" s="1" t="s">
        <v>80</v>
      </c>
      <c r="H5" s="1" t="s">
        <v>178</v>
      </c>
      <c r="I5" s="1" t="s">
        <v>198</v>
      </c>
      <c r="J5" s="1" t="s">
        <v>180</v>
      </c>
      <c r="K5" s="1" t="s">
        <v>198</v>
      </c>
      <c r="L5" s="1" t="s">
        <v>198</v>
      </c>
      <c r="M5" s="1" t="s">
        <v>181</v>
      </c>
      <c r="N5" s="1" t="s">
        <v>181</v>
      </c>
      <c r="O5" s="1" t="s">
        <v>182</v>
      </c>
      <c r="P5" s="1" t="s">
        <v>183</v>
      </c>
      <c r="Q5" s="1" t="s">
        <v>184</v>
      </c>
      <c r="R5" s="1" t="s">
        <v>199</v>
      </c>
      <c r="S5" s="1" t="s">
        <v>73</v>
      </c>
      <c r="T5" s="1" t="s">
        <v>186</v>
      </c>
      <c r="U5" s="1" t="s">
        <v>187</v>
      </c>
      <c r="V5" s="1" t="s">
        <v>200</v>
      </c>
    </row>
    <row r="6" s="1" customFormat="1" spans="1:22">
      <c r="A6" s="1" t="s">
        <v>70</v>
      </c>
      <c r="B6" s="1" t="s">
        <v>79</v>
      </c>
      <c r="C6" s="1" t="s">
        <v>71</v>
      </c>
      <c r="D6" s="1" t="s">
        <v>76</v>
      </c>
      <c r="E6" s="1" t="s">
        <v>197</v>
      </c>
      <c r="F6" s="1" t="s">
        <v>79</v>
      </c>
      <c r="G6" s="1" t="s">
        <v>80</v>
      </c>
      <c r="H6" s="1" t="s">
        <v>178</v>
      </c>
      <c r="I6" s="1" t="s">
        <v>198</v>
      </c>
      <c r="J6" s="1" t="s">
        <v>180</v>
      </c>
      <c r="K6" s="1" t="s">
        <v>198</v>
      </c>
      <c r="L6" s="1" t="s">
        <v>198</v>
      </c>
      <c r="M6" s="1" t="s">
        <v>181</v>
      </c>
      <c r="N6" s="1" t="s">
        <v>181</v>
      </c>
      <c r="O6" s="1" t="s">
        <v>182</v>
      </c>
      <c r="P6" s="1" t="s">
        <v>183</v>
      </c>
      <c r="Q6" s="1" t="s">
        <v>184</v>
      </c>
      <c r="R6" s="1" t="s">
        <v>201</v>
      </c>
      <c r="S6" s="1" t="s">
        <v>73</v>
      </c>
      <c r="T6" s="1" t="s">
        <v>186</v>
      </c>
      <c r="U6" s="1" t="s">
        <v>187</v>
      </c>
      <c r="V6" s="1" t="s">
        <v>200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2022-12-06T03:33:42Z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CD10ABFB867B45C9B6CEAFEC1AA0ADF1</vt:lpwstr>
  </property>
</Properties>
</file>