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对账!$A$1:$X$10</definedName>
  </definedNames>
  <calcPr calcId="144525"/>
</workbook>
</file>

<file path=xl/sharedStrings.xml><?xml version="1.0" encoding="utf-8"?>
<sst xmlns="http://schemas.openxmlformats.org/spreadsheetml/2006/main" count="244" uniqueCount="128">
  <si>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</si>
  <si>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</si>
  <si>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</si>
  <si>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</si>
  <si>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</si>
  <si>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</si>
  <si>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</si>
  <si>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</si>
  <si>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</si>
  <si>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</si>
  <si>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</si>
  <si>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</si>
  <si>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</si>
  <si>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</si>
  <si>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</si>
  <si>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</si>
  <si>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</si>
  <si>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</si>
  <si>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</si>
  <si>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</si>
  <si>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</si>
  <si>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</si>
  <si>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</si>
  <si>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</si>
  <si>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</si>
  <si>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999221840353169	</t>
  </si>
  <si>
    <t>Ctrip</t>
  </si>
  <si>
    <t>正常</t>
  </si>
  <si>
    <t>[梅州]梅州白天鹅迎宾馆(100697959)</t>
  </si>
  <si>
    <t>商务江景双床房&lt;特惠专享&gt;&lt;双人入住&gt;&lt;日历房套餐高价值&gt;&lt;双早&gt;&lt;新酒店礼盒&gt;</t>
  </si>
  <si>
    <t>CNY</t>
  </si>
  <si>
    <t>胡琴</t>
  </si>
  <si>
    <t>CA363221211CNY</t>
  </si>
  <si>
    <t>未提现</t>
  </si>
  <si>
    <t>携程开票</t>
  </si>
  <si>
    <t xml:space="preserve">	</t>
  </si>
  <si>
    <t xml:space="preserve">999221840748696	</t>
  </si>
  <si>
    <t>罗晨兮</t>
  </si>
  <si>
    <t xml:space="preserve">999221840763693	</t>
  </si>
  <si>
    <t>商务江景大床房&lt;特惠专享&gt;&lt;双人入住&gt;&lt;日历房套餐高价值&gt;&lt;双早&gt;&lt;新酒店礼盒&gt;</t>
  </si>
  <si>
    <t>鲁铁沙</t>
  </si>
  <si>
    <t xml:space="preserve">999221831470074	</t>
  </si>
  <si>
    <t>[上海]上海中兴和泰酒店(24862402)</t>
  </si>
  <si>
    <t>豪华双床房&lt;双人入住&gt;&lt;内宾&gt;&lt;预付&gt;&lt;双早&gt;</t>
  </si>
  <si>
    <t>黄静</t>
  </si>
  <si>
    <t>CA363221212CNY</t>
  </si>
  <si>
    <t xml:space="preserve">2817884	</t>
  </si>
  <si>
    <t>取消</t>
  </si>
  <si>
    <t xml:space="preserve">21840734042	</t>
  </si>
  <si>
    <t>[香港]奕居(The Upper House)(17083495)</t>
  </si>
  <si>
    <t>Studio 80 豪华房&lt;双人入住&gt;&lt;内宾&gt;&lt;预付&gt;&lt;无早&gt;</t>
  </si>
  <si>
    <t>CHEN/BINGZHANG</t>
  </si>
  <si>
    <t xml:space="preserve">2823696	</t>
  </si>
  <si>
    <t xml:space="preserve">999221840752290	</t>
  </si>
  <si>
    <t xml:space="preserve">999221840895277	</t>
  </si>
  <si>
    <t>商务城景大床房&lt;特惠专享&gt;&lt;双人入住&gt;&lt;日历房套餐高价值&gt;&lt;双早&gt;&lt;新酒店礼盒&gt;</t>
  </si>
  <si>
    <t>周翔</t>
  </si>
  <si>
    <t xml:space="preserve">999221841100401	</t>
  </si>
  <si>
    <t>[梅州]梅州麓湖山酒店(67856423)</t>
  </si>
  <si>
    <t>标准双床房&lt;双人入住&gt;&lt;升级特惠&gt;&lt;双早&gt;&lt;新高价值日历房套餐&gt;&lt;新酒店礼盒&gt;</t>
  </si>
  <si>
    <t>李欢欢</t>
  </si>
  <si>
    <t xml:space="preserve">21841809613	</t>
  </si>
  <si>
    <t>[香港]香港广易商务宾馆(家庭旅馆)(WIDE EVER HOSTEL)(2981749)</t>
  </si>
  <si>
    <t>大床房&lt;特惠专享&gt;&lt;双人入住&gt;&lt;无早&gt;</t>
  </si>
  <si>
    <t>ZENG/FEILONG</t>
  </si>
  <si>
    <t xml:space="preserve">2825440	</t>
  </si>
  <si>
    <t>，</t>
  </si>
  <si>
    <t>999221840353169</t>
  </si>
  <si>
    <t>202211251640320071</t>
  </si>
  <si>
    <t>房集：999221840353169此单多收1元待退回</t>
  </si>
  <si>
    <t>999221840748696</t>
  </si>
  <si>
    <t>202211251848350069</t>
  </si>
  <si>
    <t>999221840763693</t>
  </si>
  <si>
    <t>202211251853060069</t>
  </si>
  <si>
    <t>999221840752290</t>
  </si>
  <si>
    <t>202211251849150071</t>
  </si>
  <si>
    <t>房集：999221840752290此单多收0.1元待退回</t>
  </si>
  <si>
    <t>999221841100401</t>
  </si>
  <si>
    <t>202211252221170071</t>
  </si>
  <si>
    <t>A221212093833481</t>
  </si>
  <si>
    <t>A221212093931481</t>
  </si>
  <si>
    <t>房集： i221212094204</t>
  </si>
  <si>
    <t>A221212094015228</t>
  </si>
  <si>
    <t>CNY / HKD 当前参考汇率: 1.115717674</t>
  </si>
  <si>
    <t>总计： 5881.61 CNY/
6562.22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</si>
  <si>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</si>
  <si>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</si>
  <si>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</si>
  <si>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</si>
  <si>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</si>
  <si>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</si>
  <si>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</si>
  <si>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</si>
  <si>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</si>
  <si>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</si>
  <si>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</si>
  <si>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</si>
  <si>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</si>
  <si>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</si>
  <si>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</si>
  <si>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</si>
  <si>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</si>
  <si>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</si>
  <si>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</si>
  <si>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2022-11-26</t>
  </si>
  <si>
    <t>2825440</t>
  </si>
  <si>
    <t>香港广易商务宾馆(家庭旅馆)</t>
  </si>
  <si>
    <t>ZENG FEILONG</t>
  </si>
  <si>
    <t>2022-11-27</t>
  </si>
  <si>
    <t>退房日周结</t>
  </si>
  <si>
    <t>234.60</t>
  </si>
  <si>
    <t>RMB</t>
  </si>
  <si>
    <t>0</t>
  </si>
  <si>
    <t>0.00</t>
  </si>
  <si>
    <t>携程国内直连(DD)</t>
  </si>
  <si>
    <t>01.011249</t>
  </si>
  <si>
    <t>2022-11-26 13:12:30</t>
  </si>
  <si>
    <t>否</t>
  </si>
  <si>
    <t>汇智国际旅游发展有限公司</t>
  </si>
  <si>
    <t>直采</t>
  </si>
  <si>
    <t>中国</t>
  </si>
  <si>
    <t>2022-11-25</t>
  </si>
  <si>
    <t>2823696</t>
  </si>
  <si>
    <t>奕居</t>
  </si>
  <si>
    <t>CHEN BINGZHANG</t>
  </si>
  <si>
    <t>4081.41</t>
  </si>
  <si>
    <t>2022-11-25 18:30:27</t>
  </si>
  <si>
    <t>直连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</si>
</sst>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  <xf numFmtId="0" fontId="3" fillId="0" borderId="0" xfId="0" applyNumberFormat="1" applyFont="1" applyFill="1" applyAlignment="1" quotePrefix="1">
      <alignment vertical="center"/>
    </xf>
    <xf numFmtId="0" fontId="3" fillId="0" borderId="0" xfId="0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25</xdr:row>
      <xdr:rowOff>0</xdr:rowOff>
    </xdr:from>
    <xdr:to>
      <xdr:col>13</xdr:col>
      <xdr:colOff>657225</xdr:colOff>
      <xdr:row>53</xdr:row>
      <xdr:rowOff>161925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943350"/>
          <a:ext cx="10229850" cy="49625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2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44890</v>
      </c>
      <c r="G2" s="6">
        <v>44891</v>
      </c>
      <c r="H2" s="4">
        <v>1</v>
      </c>
      <c r="I2" s="4">
        <v>1</v>
      </c>
      <c r="J2" s="4">
        <v>1</v>
      </c>
      <c r="K2" s="4" t="s">
        <v>30</v>
      </c>
      <c r="L2" s="4">
        <v>308</v>
      </c>
      <c r="M2" s="4">
        <v>308</v>
      </c>
      <c r="N2" s="4" t="s">
        <v>31</v>
      </c>
      <c r="O2" s="4" t="s">
        <v>32</v>
      </c>
      <c r="P2" s="4" t="s">
        <v>33</v>
      </c>
      <c r="Q2" s="4">
        <v>0</v>
      </c>
      <c r="R2" s="7">
        <v>44890</v>
      </c>
      <c r="S2" s="6">
        <v>44906</v>
      </c>
      <c r="T2" s="4" t="s">
        <v>34</v>
      </c>
      <c r="U2" s="4">
        <v>308</v>
      </c>
      <c r="V2" s="4">
        <v>0</v>
      </c>
      <c r="W2" s="4">
        <v>0</v>
      </c>
      <c r="X2" s="4" t="s">
        <v>35</v>
      </c>
      <c r="Y2" s="4" t="s">
        <v>35</v>
      </c>
    </row>
    <row r="3" s="4" customFormat="1" spans="1:25">
      <c r="A3" s="4" t="s">
        <v>36</v>
      </c>
      <c r="B3" s="4" t="s">
        <v>26</v>
      </c>
      <c r="C3" s="4" t="s">
        <v>27</v>
      </c>
      <c r="D3" s="4" t="s">
        <v>28</v>
      </c>
      <c r="E3" s="4" t="s">
        <v>29</v>
      </c>
      <c r="F3" s="6">
        <v>44890</v>
      </c>
      <c r="G3" s="6">
        <v>44891</v>
      </c>
      <c r="H3" s="4">
        <v>1</v>
      </c>
      <c r="I3" s="4">
        <v>1</v>
      </c>
      <c r="J3" s="4">
        <v>1</v>
      </c>
      <c r="K3" s="4" t="s">
        <v>30</v>
      </c>
      <c r="L3" s="4">
        <v>308</v>
      </c>
      <c r="M3" s="4">
        <v>308</v>
      </c>
      <c r="N3" s="4" t="s">
        <v>37</v>
      </c>
      <c r="O3" s="4" t="s">
        <v>32</v>
      </c>
      <c r="P3" s="4" t="s">
        <v>33</v>
      </c>
      <c r="Q3" s="4">
        <v>0</v>
      </c>
      <c r="R3" s="7">
        <v>44890</v>
      </c>
      <c r="S3" s="6">
        <v>44906</v>
      </c>
      <c r="T3" s="4" t="s">
        <v>34</v>
      </c>
      <c r="U3" s="4">
        <v>308</v>
      </c>
      <c r="V3" s="4">
        <v>0</v>
      </c>
      <c r="W3" s="4">
        <v>0</v>
      </c>
      <c r="X3" s="4" t="s">
        <v>35</v>
      </c>
      <c r="Y3" s="4" t="s">
        <v>35</v>
      </c>
    </row>
    <row r="4" s="4" customFormat="1" spans="1:25">
      <c r="A4" s="4" t="s">
        <v>38</v>
      </c>
      <c r="B4" s="4" t="s">
        <v>26</v>
      </c>
      <c r="C4" s="4" t="s">
        <v>27</v>
      </c>
      <c r="D4" s="4" t="s">
        <v>28</v>
      </c>
      <c r="E4" s="4" t="s">
        <v>39</v>
      </c>
      <c r="F4" s="6">
        <v>44890</v>
      </c>
      <c r="G4" s="6">
        <v>44891</v>
      </c>
      <c r="H4" s="4">
        <v>1</v>
      </c>
      <c r="I4" s="4">
        <v>1</v>
      </c>
      <c r="J4" s="4">
        <v>1</v>
      </c>
      <c r="K4" s="4" t="s">
        <v>30</v>
      </c>
      <c r="L4" s="4">
        <v>352.5</v>
      </c>
      <c r="M4" s="4">
        <v>352.5</v>
      </c>
      <c r="N4" s="4" t="s">
        <v>40</v>
      </c>
      <c r="O4" s="4" t="s">
        <v>32</v>
      </c>
      <c r="P4" s="4" t="s">
        <v>33</v>
      </c>
      <c r="Q4" s="4">
        <v>0</v>
      </c>
      <c r="R4" s="7">
        <v>44890</v>
      </c>
      <c r="S4" s="6">
        <v>44906</v>
      </c>
      <c r="T4" s="4" t="s">
        <v>34</v>
      </c>
      <c r="U4" s="4">
        <v>352.5</v>
      </c>
      <c r="V4" s="4">
        <v>0</v>
      </c>
      <c r="W4" s="4">
        <v>0</v>
      </c>
      <c r="X4" s="4" t="s">
        <v>35</v>
      </c>
      <c r="Y4" s="4" t="s">
        <v>35</v>
      </c>
    </row>
    <row r="5" s="4" customFormat="1" spans="1:25">
      <c r="A5" s="4" t="s">
        <v>41</v>
      </c>
      <c r="B5" s="4" t="s">
        <v>26</v>
      </c>
      <c r="C5" s="4" t="s">
        <v>27</v>
      </c>
      <c r="D5" s="4" t="s">
        <v>42</v>
      </c>
      <c r="E5" s="4" t="s">
        <v>43</v>
      </c>
      <c r="F5" s="6">
        <v>44890</v>
      </c>
      <c r="G5" s="6">
        <v>44892</v>
      </c>
      <c r="H5" s="4">
        <v>1</v>
      </c>
      <c r="I5" s="4">
        <v>2</v>
      </c>
      <c r="J5" s="4">
        <v>2</v>
      </c>
      <c r="K5" s="4" t="s">
        <v>30</v>
      </c>
      <c r="L5" s="4">
        <v>813.05</v>
      </c>
      <c r="M5" s="4">
        <v>813.05</v>
      </c>
      <c r="N5" s="4" t="s">
        <v>44</v>
      </c>
      <c r="O5" s="4" t="s">
        <v>45</v>
      </c>
      <c r="P5" s="4" t="s">
        <v>33</v>
      </c>
      <c r="Q5" s="4">
        <v>0</v>
      </c>
      <c r="R5" s="7">
        <v>44888</v>
      </c>
      <c r="S5" s="6">
        <v>44907</v>
      </c>
      <c r="T5" s="4" t="s">
        <v>34</v>
      </c>
      <c r="U5" s="4">
        <v>813.05</v>
      </c>
      <c r="V5" s="4">
        <v>0</v>
      </c>
      <c r="W5" s="4">
        <v>0</v>
      </c>
      <c r="X5" s="4" t="s">
        <v>46</v>
      </c>
      <c r="Y5" s="4" t="s">
        <v>35</v>
      </c>
    </row>
    <row r="6" s="4" customFormat="1" spans="1:25">
      <c r="A6" s="4" t="s">
        <v>41</v>
      </c>
      <c r="B6" s="4" t="s">
        <v>26</v>
      </c>
      <c r="C6" s="4" t="s">
        <v>47</v>
      </c>
      <c r="D6" s="4" t="s">
        <v>42</v>
      </c>
      <c r="E6" s="4" t="s">
        <v>43</v>
      </c>
      <c r="F6" s="6">
        <v>44890</v>
      </c>
      <c r="G6" s="6">
        <v>44892</v>
      </c>
      <c r="H6" s="4">
        <v>1</v>
      </c>
      <c r="I6" s="4">
        <v>2</v>
      </c>
      <c r="J6" s="4">
        <v>2</v>
      </c>
      <c r="K6" s="4" t="s">
        <v>30</v>
      </c>
      <c r="L6" s="4">
        <v>-813.05</v>
      </c>
      <c r="M6" s="4">
        <v>-813.05</v>
      </c>
      <c r="N6" s="4" t="s">
        <v>44</v>
      </c>
      <c r="O6" s="4" t="s">
        <v>45</v>
      </c>
      <c r="P6" s="4" t="s">
        <v>33</v>
      </c>
      <c r="Q6" s="4">
        <v>0</v>
      </c>
      <c r="R6" s="7">
        <v>44888</v>
      </c>
      <c r="S6" s="6">
        <v>44907</v>
      </c>
      <c r="T6" s="4" t="s">
        <v>34</v>
      </c>
      <c r="U6" s="4">
        <v>-813.05</v>
      </c>
      <c r="V6" s="4">
        <v>0</v>
      </c>
      <c r="W6" s="4">
        <v>0</v>
      </c>
      <c r="X6" s="4" t="s">
        <v>46</v>
      </c>
      <c r="Y6" s="4" t="s">
        <v>35</v>
      </c>
    </row>
    <row r="7" s="4" customFormat="1" spans="1:25">
      <c r="A7" s="4" t="s">
        <v>48</v>
      </c>
      <c r="B7" s="4" t="s">
        <v>26</v>
      </c>
      <c r="C7" s="4" t="s">
        <v>27</v>
      </c>
      <c r="D7" s="4" t="s">
        <v>49</v>
      </c>
      <c r="E7" s="4" t="s">
        <v>50</v>
      </c>
      <c r="F7" s="6">
        <v>44891</v>
      </c>
      <c r="G7" s="6">
        <v>44892</v>
      </c>
      <c r="H7" s="4">
        <v>1</v>
      </c>
      <c r="I7" s="4">
        <v>1</v>
      </c>
      <c r="J7" s="4">
        <v>1</v>
      </c>
      <c r="K7" s="4" t="s">
        <v>30</v>
      </c>
      <c r="L7" s="4">
        <v>4081.41</v>
      </c>
      <c r="M7" s="4">
        <v>4081.41</v>
      </c>
      <c r="N7" s="4" t="s">
        <v>51</v>
      </c>
      <c r="O7" s="4" t="s">
        <v>45</v>
      </c>
      <c r="P7" s="4" t="s">
        <v>33</v>
      </c>
      <c r="Q7" s="4">
        <v>0</v>
      </c>
      <c r="R7" s="7">
        <v>44890</v>
      </c>
      <c r="S7" s="6">
        <v>44907</v>
      </c>
      <c r="T7" s="4" t="s">
        <v>34</v>
      </c>
      <c r="U7" s="4">
        <v>4081.41</v>
      </c>
      <c r="V7" s="4">
        <v>0</v>
      </c>
      <c r="W7" s="4">
        <v>0</v>
      </c>
      <c r="X7" s="4" t="s">
        <v>52</v>
      </c>
      <c r="Y7" s="4" t="s">
        <v>35</v>
      </c>
    </row>
    <row r="8" s="4" customFormat="1" spans="1:25">
      <c r="A8" s="4" t="s">
        <v>53</v>
      </c>
      <c r="B8" s="4" t="s">
        <v>26</v>
      </c>
      <c r="C8" s="4" t="s">
        <v>27</v>
      </c>
      <c r="D8" s="4" t="s">
        <v>28</v>
      </c>
      <c r="E8" s="4" t="s">
        <v>39</v>
      </c>
      <c r="F8" s="6">
        <v>44891</v>
      </c>
      <c r="G8" s="6">
        <v>44892</v>
      </c>
      <c r="H8" s="4">
        <v>1</v>
      </c>
      <c r="I8" s="4">
        <v>1</v>
      </c>
      <c r="J8" s="4">
        <v>1</v>
      </c>
      <c r="K8" s="4" t="s">
        <v>30</v>
      </c>
      <c r="L8" s="4">
        <v>331.1</v>
      </c>
      <c r="M8" s="4">
        <v>331.1</v>
      </c>
      <c r="N8" s="4" t="s">
        <v>37</v>
      </c>
      <c r="O8" s="4" t="s">
        <v>45</v>
      </c>
      <c r="P8" s="4" t="s">
        <v>33</v>
      </c>
      <c r="Q8" s="4">
        <v>0</v>
      </c>
      <c r="R8" s="7">
        <v>44890</v>
      </c>
      <c r="S8" s="6">
        <v>44907</v>
      </c>
      <c r="T8" s="4" t="s">
        <v>34</v>
      </c>
      <c r="U8" s="4">
        <v>331.1</v>
      </c>
      <c r="V8" s="4">
        <v>0</v>
      </c>
      <c r="W8" s="4">
        <v>0</v>
      </c>
      <c r="X8" s="4" t="s">
        <v>35</v>
      </c>
      <c r="Y8" s="4" t="s">
        <v>35</v>
      </c>
    </row>
    <row r="9" s="4" customFormat="1" spans="1:25">
      <c r="A9" s="4" t="s">
        <v>54</v>
      </c>
      <c r="B9" s="4" t="s">
        <v>26</v>
      </c>
      <c r="C9" s="4" t="s">
        <v>27</v>
      </c>
      <c r="D9" s="4" t="s">
        <v>28</v>
      </c>
      <c r="E9" s="4" t="s">
        <v>55</v>
      </c>
      <c r="F9" s="6">
        <v>44890</v>
      </c>
      <c r="G9" s="6">
        <v>44892</v>
      </c>
      <c r="H9" s="4">
        <v>1</v>
      </c>
      <c r="I9" s="4">
        <v>2</v>
      </c>
      <c r="J9" s="4">
        <v>2</v>
      </c>
      <c r="K9" s="4" t="s">
        <v>30</v>
      </c>
      <c r="L9" s="4">
        <v>634.2</v>
      </c>
      <c r="M9" s="4">
        <v>634.2</v>
      </c>
      <c r="N9" s="4" t="s">
        <v>56</v>
      </c>
      <c r="O9" s="4" t="s">
        <v>45</v>
      </c>
      <c r="P9" s="4" t="s">
        <v>33</v>
      </c>
      <c r="Q9" s="4">
        <v>0</v>
      </c>
      <c r="R9" s="7">
        <v>44890</v>
      </c>
      <c r="S9" s="6">
        <v>44907</v>
      </c>
      <c r="T9" s="4" t="s">
        <v>34</v>
      </c>
      <c r="U9" s="4">
        <v>634.2</v>
      </c>
      <c r="V9" s="4">
        <v>0</v>
      </c>
      <c r="W9" s="4">
        <v>0</v>
      </c>
      <c r="X9" s="4" t="s">
        <v>35</v>
      </c>
      <c r="Y9" s="4" t="s">
        <v>35</v>
      </c>
    </row>
    <row r="10" s="4" customFormat="1" spans="1:25">
      <c r="A10" s="4" t="s">
        <v>54</v>
      </c>
      <c r="B10" s="4" t="s">
        <v>26</v>
      </c>
      <c r="C10" s="4" t="s">
        <v>47</v>
      </c>
      <c r="D10" s="4" t="s">
        <v>28</v>
      </c>
      <c r="E10" s="4" t="s">
        <v>55</v>
      </c>
      <c r="F10" s="6">
        <v>44890</v>
      </c>
      <c r="G10" s="6">
        <v>44892</v>
      </c>
      <c r="H10" s="4">
        <v>1</v>
      </c>
      <c r="I10" s="4">
        <v>2</v>
      </c>
      <c r="J10" s="4">
        <v>2</v>
      </c>
      <c r="K10" s="4" t="s">
        <v>30</v>
      </c>
      <c r="L10" s="4">
        <v>-634.2</v>
      </c>
      <c r="M10" s="4">
        <v>-634.2</v>
      </c>
      <c r="N10" s="4" t="s">
        <v>56</v>
      </c>
      <c r="O10" s="4" t="s">
        <v>45</v>
      </c>
      <c r="P10" s="4" t="s">
        <v>33</v>
      </c>
      <c r="Q10" s="4">
        <v>0</v>
      </c>
      <c r="R10" s="7">
        <v>44890</v>
      </c>
      <c r="S10" s="6">
        <v>44907</v>
      </c>
      <c r="T10" s="4" t="s">
        <v>34</v>
      </c>
      <c r="U10" s="4">
        <v>-634.2</v>
      </c>
      <c r="V10" s="4">
        <v>0</v>
      </c>
      <c r="W10" s="4">
        <v>0</v>
      </c>
      <c r="X10" s="4" t="s">
        <v>35</v>
      </c>
      <c r="Y10" s="4" t="s">
        <v>35</v>
      </c>
    </row>
    <row r="11" s="4" customFormat="1" spans="1:25">
      <c r="A11" s="4" t="s">
        <v>57</v>
      </c>
      <c r="B11" s="4" t="s">
        <v>26</v>
      </c>
      <c r="C11" s="4" t="s">
        <v>27</v>
      </c>
      <c r="D11" s="4" t="s">
        <v>58</v>
      </c>
      <c r="E11" s="4" t="s">
        <v>59</v>
      </c>
      <c r="F11" s="6">
        <v>44891</v>
      </c>
      <c r="G11" s="6">
        <v>44892</v>
      </c>
      <c r="H11" s="4">
        <v>1</v>
      </c>
      <c r="I11" s="4">
        <v>1</v>
      </c>
      <c r="J11" s="4">
        <v>1</v>
      </c>
      <c r="K11" s="4" t="s">
        <v>30</v>
      </c>
      <c r="L11" s="4">
        <v>266</v>
      </c>
      <c r="M11" s="4">
        <v>266</v>
      </c>
      <c r="N11" s="4" t="s">
        <v>60</v>
      </c>
      <c r="O11" s="4" t="s">
        <v>45</v>
      </c>
      <c r="P11" s="4" t="s">
        <v>33</v>
      </c>
      <c r="Q11" s="4">
        <v>0</v>
      </c>
      <c r="R11" s="7">
        <v>44890</v>
      </c>
      <c r="S11" s="6">
        <v>44907</v>
      </c>
      <c r="T11" s="4" t="s">
        <v>34</v>
      </c>
      <c r="U11" s="4">
        <v>266</v>
      </c>
      <c r="V11" s="4">
        <v>0</v>
      </c>
      <c r="W11" s="4">
        <v>0</v>
      </c>
      <c r="X11" s="4" t="s">
        <v>35</v>
      </c>
      <c r="Y11" s="4" t="s">
        <v>35</v>
      </c>
    </row>
    <row r="12" s="4" customFormat="1" spans="1:25">
      <c r="A12" s="4" t="s">
        <v>61</v>
      </c>
      <c r="B12" s="4" t="s">
        <v>26</v>
      </c>
      <c r="C12" s="4" t="s">
        <v>27</v>
      </c>
      <c r="D12" s="4" t="s">
        <v>62</v>
      </c>
      <c r="E12" s="4" t="s">
        <v>63</v>
      </c>
      <c r="F12" s="6">
        <v>44891</v>
      </c>
      <c r="G12" s="6">
        <v>44892</v>
      </c>
      <c r="H12" s="4">
        <v>1</v>
      </c>
      <c r="I12" s="4">
        <v>1</v>
      </c>
      <c r="J12" s="4">
        <v>1</v>
      </c>
      <c r="K12" s="4" t="s">
        <v>30</v>
      </c>
      <c r="L12" s="4">
        <v>234.6</v>
      </c>
      <c r="M12" s="4">
        <v>234.6</v>
      </c>
      <c r="N12" s="4" t="s">
        <v>64</v>
      </c>
      <c r="O12" s="4" t="s">
        <v>45</v>
      </c>
      <c r="P12" s="4" t="s">
        <v>33</v>
      </c>
      <c r="Q12" s="4">
        <v>0</v>
      </c>
      <c r="R12" s="7">
        <v>44891</v>
      </c>
      <c r="S12" s="6">
        <v>44907</v>
      </c>
      <c r="T12" s="4" t="s">
        <v>34</v>
      </c>
      <c r="U12" s="4">
        <v>234.6</v>
      </c>
      <c r="V12" s="4">
        <v>0</v>
      </c>
      <c r="W12" s="4">
        <v>0</v>
      </c>
      <c r="X12" s="4" t="s">
        <v>65</v>
      </c>
      <c r="Y12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K19"/>
  <sheetViews>
    <sheetView tabSelected="1" workbookViewId="0">
      <selection activeCell="A14" sqref="A14:D19"/>
    </sheetView>
  </sheetViews>
  <sheetFormatPr defaultColWidth="9" defaultRowHeight="13.5"/>
  <cols>
    <col min="1" max="1" width="12.625" style="4"/>
    <col min="2" max="3" width="11.5" style="4"/>
    <col min="4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66</v>
      </c>
    </row>
    <row r="2" s="4" customFormat="1" spans="1:11">
      <c r="A2" s="8" t="s">
        <v>67</v>
      </c>
      <c r="B2" s="6">
        <v>44890</v>
      </c>
      <c r="C2" s="6">
        <v>44891</v>
      </c>
      <c r="D2" s="4">
        <v>308</v>
      </c>
      <c r="E2" s="4">
        <v>307</v>
      </c>
      <c r="F2" s="9" t="s">
        <v>68</v>
      </c>
      <c r="G2" s="4">
        <f>D2-E2</f>
        <v>1</v>
      </c>
      <c r="H2" s="4" t="str">
        <f>$H$1&amp;F2</f>
        <v>，202211251640320071</v>
      </c>
      <c r="I2" s="4" t="e">
        <f>VLOOKUP(A2,HOP!A:U,21,0)</f>
        <v>#N/A</v>
      </c>
      <c r="J2" s="4">
        <v>11.25</v>
      </c>
      <c r="K2" s="4" t="s">
        <v>69</v>
      </c>
    </row>
    <row r="3" s="4" customFormat="1" spans="1:10">
      <c r="A3" s="8" t="s">
        <v>70</v>
      </c>
      <c r="B3" s="6">
        <v>44890</v>
      </c>
      <c r="C3" s="6">
        <v>44891</v>
      </c>
      <c r="D3" s="4">
        <v>308</v>
      </c>
      <c r="E3" s="4">
        <v>308</v>
      </c>
      <c r="F3" s="9" t="s">
        <v>71</v>
      </c>
      <c r="G3" s="4">
        <f t="shared" ref="G3:G10" si="0">D3-E3</f>
        <v>0</v>
      </c>
      <c r="H3" s="4" t="str">
        <f t="shared" ref="H3:H10" si="1">$H$1&amp;F3</f>
        <v>，202211251848350069</v>
      </c>
      <c r="I3" s="4" t="e">
        <f>VLOOKUP(A3,HOP!A:U,21,0)</f>
        <v>#N/A</v>
      </c>
      <c r="J3" s="4">
        <v>11.25</v>
      </c>
    </row>
    <row r="4" s="4" customFormat="1" spans="1:10">
      <c r="A4" s="8" t="s">
        <v>72</v>
      </c>
      <c r="B4" s="6">
        <v>44890</v>
      </c>
      <c r="C4" s="6">
        <v>44891</v>
      </c>
      <c r="D4" s="4">
        <v>352.5</v>
      </c>
      <c r="E4" s="4">
        <v>352.5</v>
      </c>
      <c r="F4" s="9" t="s">
        <v>73</v>
      </c>
      <c r="G4" s="4">
        <f t="shared" si="0"/>
        <v>0</v>
      </c>
      <c r="H4" s="4" t="str">
        <f t="shared" si="1"/>
        <v>，202211251853060069</v>
      </c>
      <c r="I4" s="4" t="e">
        <f>VLOOKUP(A4,HOP!A:U,21,0)</f>
        <v>#N/A</v>
      </c>
      <c r="J4" s="4">
        <v>11.25</v>
      </c>
    </row>
    <row r="5" s="4" customFormat="1" hidden="1" spans="1:9">
      <c r="A5" s="5">
        <v>999221831470074</v>
      </c>
      <c r="B5" s="6">
        <v>44890</v>
      </c>
      <c r="C5" s="6">
        <v>44892</v>
      </c>
      <c r="D5" s="4">
        <v>0</v>
      </c>
      <c r="E5" s="4" t="e">
        <f>VLOOKUP(A5,HOP!A:L,12,0)</f>
        <v>#N/A</v>
      </c>
      <c r="F5" s="4" t="e">
        <f>VLOOKUP(A5,HOP!A:C,3,0)</f>
        <v>#N/A</v>
      </c>
      <c r="G5" s="4" t="e">
        <f t="shared" si="0"/>
        <v>#N/A</v>
      </c>
      <c r="H5" s="4" t="e">
        <f t="shared" si="1"/>
        <v>#N/A</v>
      </c>
      <c r="I5" s="4" t="e">
        <f>VLOOKUP(A5,HOP!A:U,21,0)</f>
        <v>#N/A</v>
      </c>
    </row>
    <row r="6" s="4" customFormat="1" spans="1:9">
      <c r="A6" s="5">
        <v>21840734042</v>
      </c>
      <c r="B6" s="6">
        <v>44891</v>
      </c>
      <c r="C6" s="6">
        <v>44892</v>
      </c>
      <c r="D6" s="4">
        <v>4081.41</v>
      </c>
      <c r="E6" s="4" t="str">
        <f>VLOOKUP(A6,HOP!A:L,12,0)</f>
        <v>4081.41</v>
      </c>
      <c r="F6" s="4" t="str">
        <f>VLOOKUP(A6,HOP!A:C,3,0)</f>
        <v>2823696</v>
      </c>
      <c r="G6" s="4">
        <f t="shared" si="0"/>
        <v>0</v>
      </c>
      <c r="H6" s="4" t="str">
        <f t="shared" si="1"/>
        <v>，2823696</v>
      </c>
      <c r="I6" s="4" t="str">
        <f>VLOOKUP(A6,HOP!A:U,21,0)</f>
        <v>直连</v>
      </c>
    </row>
    <row r="7" s="4" customFormat="1" spans="1:11">
      <c r="A7" s="8" t="s">
        <v>74</v>
      </c>
      <c r="B7" s="6">
        <v>44891</v>
      </c>
      <c r="C7" s="6">
        <v>44892</v>
      </c>
      <c r="D7" s="4">
        <v>331.1</v>
      </c>
      <c r="E7" s="4">
        <v>331</v>
      </c>
      <c r="F7" s="9" t="s">
        <v>75</v>
      </c>
      <c r="G7" s="4">
        <f t="shared" si="0"/>
        <v>0.100000000000023</v>
      </c>
      <c r="H7" s="4" t="str">
        <f t="shared" si="1"/>
        <v>，202211251849150071</v>
      </c>
      <c r="I7" s="4" t="e">
        <f>VLOOKUP(A7,HOP!A:U,21,0)</f>
        <v>#N/A</v>
      </c>
      <c r="J7" s="4">
        <v>11.25</v>
      </c>
      <c r="K7" s="4" t="s">
        <v>76</v>
      </c>
    </row>
    <row r="8" s="4" customFormat="1" hidden="1" spans="1:9">
      <c r="A8" s="5">
        <v>999221840895277</v>
      </c>
      <c r="B8" s="6">
        <v>44890</v>
      </c>
      <c r="C8" s="6">
        <v>44892</v>
      </c>
      <c r="D8" s="4">
        <v>0</v>
      </c>
      <c r="E8" s="4" t="e">
        <f>VLOOKUP(A8,HOP!A:L,12,0)</f>
        <v>#N/A</v>
      </c>
      <c r="F8" s="4" t="e">
        <f>VLOOKUP(A8,HOP!A:C,3,0)</f>
        <v>#N/A</v>
      </c>
      <c r="G8" s="4" t="e">
        <f t="shared" si="0"/>
        <v>#N/A</v>
      </c>
      <c r="H8" s="4" t="e">
        <f t="shared" si="1"/>
        <v>#N/A</v>
      </c>
      <c r="I8" s="4" t="e">
        <f>VLOOKUP(A8,HOP!A:U,21,0)</f>
        <v>#N/A</v>
      </c>
    </row>
    <row r="9" s="4" customFormat="1" spans="1:10">
      <c r="A9" s="8" t="s">
        <v>77</v>
      </c>
      <c r="B9" s="6">
        <v>44891</v>
      </c>
      <c r="C9" s="6">
        <v>44892</v>
      </c>
      <c r="D9" s="4">
        <v>266</v>
      </c>
      <c r="E9" s="4">
        <v>266</v>
      </c>
      <c r="F9" s="9" t="s">
        <v>78</v>
      </c>
      <c r="G9" s="4">
        <f t="shared" si="0"/>
        <v>0</v>
      </c>
      <c r="H9" s="4" t="str">
        <f t="shared" si="1"/>
        <v>，202211252221170071</v>
      </c>
      <c r="I9" s="4" t="e">
        <f>VLOOKUP(A9,HOP!A:U,21,0)</f>
        <v>#N/A</v>
      </c>
      <c r="J9" s="4">
        <v>11.25</v>
      </c>
    </row>
    <row r="10" s="4" customFormat="1" spans="1:9">
      <c r="A10" s="5">
        <v>21841809613</v>
      </c>
      <c r="B10" s="6">
        <v>44891</v>
      </c>
      <c r="C10" s="6">
        <v>44892</v>
      </c>
      <c r="D10" s="4">
        <v>234.6</v>
      </c>
      <c r="E10" s="4" t="str">
        <f>VLOOKUP(A10,HOP!A:L,12,0)</f>
        <v>234.60</v>
      </c>
      <c r="F10" s="4" t="str">
        <f>VLOOKUP(A10,HOP!A:C,3,0)</f>
        <v>2825440</v>
      </c>
      <c r="G10" s="4">
        <f t="shared" si="0"/>
        <v>0</v>
      </c>
      <c r="H10" s="4" t="str">
        <f t="shared" si="1"/>
        <v>，2825440</v>
      </c>
      <c r="I10" s="4" t="str">
        <f>VLOOKUP(A10,HOP!A:U,21,0)</f>
        <v>直采</v>
      </c>
    </row>
    <row r="12" spans="4:4">
      <c r="D12" s="4">
        <f>SUM(D2:D11)</f>
        <v>5881.61</v>
      </c>
    </row>
    <row r="14" spans="1:4">
      <c r="A14" s="4" t="s">
        <v>79</v>
      </c>
      <c r="C14" s="4">
        <v>234.6</v>
      </c>
      <c r="D14" s="4">
        <v>261.75</v>
      </c>
    </row>
    <row r="15" spans="1:4">
      <c r="A15" s="4" t="s">
        <v>80</v>
      </c>
      <c r="C15" s="4">
        <v>4081.41</v>
      </c>
      <c r="D15" s="4">
        <v>4553.7</v>
      </c>
    </row>
    <row r="16" spans="1:4">
      <c r="A16" s="4" t="s">
        <v>81</v>
      </c>
      <c r="C16" s="4">
        <v>1564.5</v>
      </c>
      <c r="D16" s="4">
        <v>1745.54</v>
      </c>
    </row>
    <row r="17" spans="1:4">
      <c r="A17" s="4" t="s">
        <v>82</v>
      </c>
      <c r="C17" s="4">
        <v>1.1</v>
      </c>
      <c r="D17" s="4">
        <v>1.23</v>
      </c>
    </row>
    <row r="18" spans="1:4">
      <c r="A18" s="4" t="s">
        <v>83</v>
      </c>
      <c r="C18" s="4">
        <f>SUBTOTAL(9,C14:C17)</f>
        <v>5881.61</v>
      </c>
      <c r="D18" s="4">
        <f>SUBTOTAL(9,D14:D17)</f>
        <v>6562.22</v>
      </c>
    </row>
    <row r="19" spans="1:1">
      <c r="A19" s="4" t="s">
        <v>84</v>
      </c>
    </row>
  </sheetData>
  <autoFilter ref="A1:X10">
    <filterColumn colId="3">
      <filters>
        <filter val="331.1"/>
        <filter val="4081.41"/>
        <filter val="352.5"/>
        <filter val="266"/>
        <filter val="234.6"/>
        <filter val="308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"/>
  <sheetViews>
    <sheetView workbookViewId="0">
      <selection activeCell="A2" sqref="A2:A1048576"/>
    </sheetView>
  </sheetViews>
  <sheetFormatPr defaultColWidth="8" defaultRowHeight="12.75" outlineLevelRow="2"/>
  <cols>
    <col min="1" max="1" width="11.125" style="1"/>
    <col min="2" max="16383" width="8" style="1"/>
  </cols>
  <sheetData>
    <row r="1" s="1" customFormat="1" spans="1:22">
      <c r="A1" s="2" t="s">
        <v>85</v>
      </c>
      <c r="B1" s="2" t="s">
        <v>86</v>
      </c>
      <c r="C1" s="2" t="s">
        <v>87</v>
      </c>
      <c r="D1" s="2" t="s">
        <v>88</v>
      </c>
      <c r="E1" s="2" t="s">
        <v>13</v>
      </c>
      <c r="F1" s="2" t="s">
        <v>5</v>
      </c>
      <c r="G1" s="2" t="s">
        <v>6</v>
      </c>
      <c r="H1" s="2" t="s">
        <v>89</v>
      </c>
      <c r="I1" s="2" t="s">
        <v>90</v>
      </c>
      <c r="J1" s="2" t="s">
        <v>91</v>
      </c>
      <c r="K1" s="2" t="s">
        <v>92</v>
      </c>
      <c r="L1" s="2" t="s">
        <v>93</v>
      </c>
      <c r="M1" s="2" t="s">
        <v>94</v>
      </c>
      <c r="N1" s="2" t="s">
        <v>95</v>
      </c>
      <c r="O1" s="2" t="s">
        <v>96</v>
      </c>
      <c r="P1" s="2" t="s">
        <v>97</v>
      </c>
      <c r="Q1" s="2" t="s">
        <v>98</v>
      </c>
      <c r="R1" s="2" t="s">
        <v>99</v>
      </c>
      <c r="S1" s="2" t="s">
        <v>100</v>
      </c>
      <c r="T1" s="2" t="s">
        <v>101</v>
      </c>
      <c r="U1" s="2" t="s">
        <v>102</v>
      </c>
      <c r="V1" s="2" t="s">
        <v>103</v>
      </c>
    </row>
    <row r="2" s="1" customFormat="1" spans="1:22">
      <c r="A2" s="3">
        <v>21841809613</v>
      </c>
      <c r="B2" s="1" t="s">
        <v>104</v>
      </c>
      <c r="C2" s="1" t="s">
        <v>105</v>
      </c>
      <c r="D2" s="1" t="s">
        <v>106</v>
      </c>
      <c r="E2" s="1" t="s">
        <v>107</v>
      </c>
      <c r="F2" s="1" t="s">
        <v>104</v>
      </c>
      <c r="G2" s="1" t="s">
        <v>108</v>
      </c>
      <c r="H2" s="1" t="s">
        <v>109</v>
      </c>
      <c r="I2" s="1" t="s">
        <v>110</v>
      </c>
      <c r="J2" s="1" t="s">
        <v>111</v>
      </c>
      <c r="K2" s="1" t="s">
        <v>110</v>
      </c>
      <c r="L2" s="1" t="s">
        <v>110</v>
      </c>
      <c r="M2" s="1" t="s">
        <v>112</v>
      </c>
      <c r="N2" s="1" t="s">
        <v>112</v>
      </c>
      <c r="O2" s="1" t="s">
        <v>113</v>
      </c>
      <c r="P2" s="1" t="s">
        <v>114</v>
      </c>
      <c r="Q2" s="1" t="s">
        <v>115</v>
      </c>
      <c r="R2" s="1" t="s">
        <v>116</v>
      </c>
      <c r="S2" s="1" t="s">
        <v>117</v>
      </c>
      <c r="T2" s="1" t="s">
        <v>118</v>
      </c>
      <c r="U2" s="1" t="s">
        <v>119</v>
      </c>
      <c r="V2" s="1" t="s">
        <v>120</v>
      </c>
    </row>
    <row r="3" s="1" customFormat="1" spans="1:22">
      <c r="A3" s="3">
        <v>21840734042</v>
      </c>
      <c r="B3" s="1" t="s">
        <v>121</v>
      </c>
      <c r="C3" s="1" t="s">
        <v>122</v>
      </c>
      <c r="D3" s="1" t="s">
        <v>123</v>
      </c>
      <c r="E3" s="1" t="s">
        <v>124</v>
      </c>
      <c r="F3" s="1" t="s">
        <v>104</v>
      </c>
      <c r="G3" s="1" t="s">
        <v>108</v>
      </c>
      <c r="H3" s="1" t="s">
        <v>109</v>
      </c>
      <c r="I3" s="1" t="s">
        <v>125</v>
      </c>
      <c r="J3" s="1" t="s">
        <v>111</v>
      </c>
      <c r="K3" s="1" t="s">
        <v>125</v>
      </c>
      <c r="L3" s="1" t="s">
        <v>125</v>
      </c>
      <c r="M3" s="1" t="s">
        <v>112</v>
      </c>
      <c r="N3" s="1" t="s">
        <v>112</v>
      </c>
      <c r="O3" s="1" t="s">
        <v>113</v>
      </c>
      <c r="P3" s="1" t="s">
        <v>114</v>
      </c>
      <c r="Q3" s="1" t="s">
        <v>115</v>
      </c>
      <c r="R3" s="1" t="s">
        <v>126</v>
      </c>
      <c r="S3" s="1" t="s">
        <v>117</v>
      </c>
      <c r="T3" s="1" t="s">
        <v>118</v>
      </c>
      <c r="U3" s="1" t="s">
        <v>127</v>
      </c>
      <c r="V3" s="1" t="s">
        <v>120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2022-12-12T01:28:11Z</dcterms:created>
  <dcterms:modified xsi:type="dcterms:W3CDTF">2022-12-12T01:43:35Z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C62355C45C5B4FF0938181E53F2AA5A5</vt:lpwstr>
  </property>
  <property fmtid="{D5CDD505-2E9C-101B-9397-08002B2CF9AE}" pid="3" name="KSOProductBuildVer">
    <vt:lpwstr>2052-11.1.0.12763</vt:lpwstr>
  </property>
</Properties>
</file>