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</definedName>
  </definedNames>
  <calcPr calcId="144525"/>
</workbook>
</file>

<file path=xl/sharedStrings.xml><?xml version="1.0" encoding="utf-8"?>
<sst xmlns="http://schemas.openxmlformats.org/spreadsheetml/2006/main" count="582" uniqueCount="220">
  <si>
    <t>去哪儿网酒店预付对账单</t>
  </si>
  <si>
    <t>供应商名称：</t>
  </si>
  <si>
    <t>港丰国际</t>
  </si>
  <si>
    <t>结算周期：</t>
  </si>
  <si>
    <t>2022-12-05至2022-12-11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</si>
  <si>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</si>
  <si>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</si>
  <si>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</si>
  <si>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</si>
  <si>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</si>
  <si>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</si>
  <si>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</si>
  <si>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</si>
  <si>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</si>
  <si>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</si>
  <si>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</si>
  <si>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</si>
  <si>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</si>
  <si>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</si>
  <si>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</si>
  <si>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¥34,925.00</t>
  </si>
  <si>
    <t>¥22,458.00</t>
  </si>
  <si>
    <t>¥1,252.00</t>
  </si>
  <si>
    <t>¥11,215.00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</si>
  <si>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</si>
  <si>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</si>
  <si>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</si>
  <si>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</si>
  <si>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</si>
  <si>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</si>
  <si>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</si>
  <si>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</si>
  <si>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</si>
  <si>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</si>
  <si>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</si>
  <si>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</si>
  <si>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</si>
  <si>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</si>
  <si>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</si>
  <si>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</si>
  <si>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</si>
  <si>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</si>
  <si>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</si>
  <si>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</si>
  <si>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</si>
  <si>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</si>
  <si>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</si>
  <si>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</si>
  <si>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</si>
  <si>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</si>
  <si>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</si>
  <si>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</si>
  <si>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</si>
  <si>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</si>
  <si>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</si>
  <si>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</si>
  <si>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</si>
  <si>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</si>
  <si>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</si>
  <si>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</si>
  <si>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</si>
  <si>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</si>
  <si>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</si>
  <si>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</si>
  <si>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</si>
  <si>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</si>
  <si>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</si>
  <si>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</si>
  <si>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</si>
  <si>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</si>
  <si>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703180304740</t>
  </si>
  <si>
    <t>2795419</t>
  </si>
  <si>
    <t>酒店预付</t>
  </si>
  <si>
    <t>否</t>
  </si>
  <si>
    <t>普通</t>
  </si>
  <si>
    <t>821165575</t>
  </si>
  <si>
    <t>冰川酒店</t>
  </si>
  <si>
    <t>1619975</t>
  </si>
  <si>
    <t>Jirachaya/Tanaanunchoke</t>
  </si>
  <si>
    <t>2022-11-13</t>
  </si>
  <si>
    <t>2022-12-04</t>
  </si>
  <si>
    <t>2022-12-05</t>
  </si>
  <si>
    <t>¥195.00</t>
  </si>
  <si>
    <t>¥15.00</t>
  </si>
  <si>
    <t>¥180.00</t>
  </si>
  <si>
    <t>Superior Double Room</t>
  </si>
  <si>
    <t>WEBSITE</t>
  </si>
  <si>
    <t>703200348076</t>
  </si>
  <si>
    <t>2843532</t>
  </si>
  <si>
    <t>210910232</t>
  </si>
  <si>
    <t>普吉岛玛丽莎别墅酒店(SHA Plus+)</t>
  </si>
  <si>
    <t>FENG/YAN|YANG/MIAOMIAO</t>
  </si>
  <si>
    <t>2022-12-03</t>
  </si>
  <si>
    <t>¥6,350.00</t>
  </si>
  <si>
    <t>¥628.00</t>
  </si>
  <si>
    <t>¥5,722.00</t>
  </si>
  <si>
    <t>Two Bedrooms Superior Family Pool Villa</t>
  </si>
  <si>
    <t>703202456293</t>
  </si>
  <si>
    <t>2846924</t>
  </si>
  <si>
    <t>158592089</t>
  </si>
  <si>
    <t>沙美岛萨凯海滩度假村 (SHA Plus+)</t>
  </si>
  <si>
    <t>HAN/XIAOZHOU|WU/FAN|LI/MENGYU|WU/XIANCONG</t>
  </si>
  <si>
    <t>2022-12-07</t>
  </si>
  <si>
    <t>¥2,796.00</t>
  </si>
  <si>
    <t>2022-12-05 12:00:03</t>
  </si>
  <si>
    <t>Deluxe Cottage</t>
  </si>
  <si>
    <t>703202771290</t>
  </si>
  <si>
    <t>2847209</t>
  </si>
  <si>
    <t>175820057</t>
  </si>
  <si>
    <t>芭东海滩贝斯特韦斯特酒店(SHA Extra Plus)</t>
  </si>
  <si>
    <t>CHEN/JINSONG|SOU/MALI</t>
  </si>
  <si>
    <t>2022-12-06</t>
  </si>
  <si>
    <t>¥275.00</t>
  </si>
  <si>
    <t>¥25.00</t>
  </si>
  <si>
    <t>¥250.00</t>
  </si>
  <si>
    <t>Superior Queen Room</t>
  </si>
  <si>
    <t>703202410307</t>
  </si>
  <si>
    <t>2849682</t>
  </si>
  <si>
    <t>158545550</t>
  </si>
  <si>
    <t>卡塔岩石酒店 (SHA Plus+)</t>
  </si>
  <si>
    <t>ZHANG/RUIXUE|ZHANG/SONG</t>
  </si>
  <si>
    <t>2022-12-09</t>
  </si>
  <si>
    <t>¥19,662.00</t>
  </si>
  <si>
    <t>2022-12-06 13:00:03</t>
  </si>
  <si>
    <t>1 bedroom ocean pool loft</t>
  </si>
  <si>
    <t>703203569789</t>
  </si>
  <si>
    <t>2850349</t>
  </si>
  <si>
    <t>158568230</t>
  </si>
  <si>
    <t>吉隆坡丽思卡尔顿酒店</t>
  </si>
  <si>
    <t>HAN/HE|YUAN/XUXU</t>
  </si>
  <si>
    <t>¥1,415.00</t>
  </si>
  <si>
    <t>¥152.00</t>
  </si>
  <si>
    <t>¥1,263.00</t>
  </si>
  <si>
    <t>deluxe king room</t>
  </si>
  <si>
    <t>703196597593</t>
  </si>
  <si>
    <t>2832434</t>
  </si>
  <si>
    <t>158554628</t>
  </si>
  <si>
    <t>曼谷盛泰乐水门酒店 (SHA Plus+)</t>
  </si>
  <si>
    <t>YUN/XUEYU</t>
  </si>
  <si>
    <t>2022-11-29</t>
  </si>
  <si>
    <t>2022-12-08</t>
  </si>
  <si>
    <t>¥1,296.00</t>
  </si>
  <si>
    <t>¥118.00</t>
  </si>
  <si>
    <t>¥1,178.00</t>
  </si>
  <si>
    <t>Deluxe Room</t>
  </si>
  <si>
    <t>703201307671</t>
  </si>
  <si>
    <t>2844336</t>
  </si>
  <si>
    <t>158571266</t>
  </si>
  <si>
    <t>巴黎马莱花园酒店</t>
  </si>
  <si>
    <t>CHI/RUISI|ZHANG/YIDIAN</t>
  </si>
  <si>
    <t>¥2,936.00</t>
  </si>
  <si>
    <t>¥314.00</t>
  </si>
  <si>
    <t>¥2,622.00</t>
  </si>
  <si>
    <t>Superior Room</t>
  </si>
  <si>
    <t>合计</t>
  </si>
  <si>
    <t/>
  </si>
  <si>
    <t>¥12,467.00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</si>
  <si>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</si>
  <si>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</si>
  <si>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</si>
  <si>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</si>
  <si>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</si>
  <si>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</si>
  <si>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</si>
  <si>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</si>
  <si>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</si>
  <si>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A221213153726481</t>
  </si>
  <si>
    <t>A221213153748481</t>
  </si>
  <si>
    <r>
      <t>总计：</t>
    </r>
    <r>
      <rPr>
        <sz val="10"/>
        <rFont val="Arial"/>
        <charset val="134"/>
      </rPr>
      <t>11215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</si>
  <si>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</si>
  <si>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</si>
  <si>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</si>
  <si>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</si>
  <si>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</si>
  <si>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</si>
  <si>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</si>
  <si>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</si>
  <si>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</si>
  <si>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</si>
  <si>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</si>
  <si>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</si>
  <si>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</si>
  <si>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</si>
  <si>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</si>
  <si>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</si>
  <si>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</si>
  <si>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</si>
  <si>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HAN HE,YUAN XUXU</t>
  </si>
  <si>
    <t>退房日周结</t>
  </si>
  <si>
    <t>1263.00</t>
  </si>
  <si>
    <t>RMB</t>
  </si>
  <si>
    <t>0</t>
  </si>
  <si>
    <t>0.00</t>
  </si>
  <si>
    <t>去哪儿直连（港丰）</t>
  </si>
  <si>
    <t>31</t>
  </si>
  <si>
    <t>2022-12-06 09:33:48</t>
  </si>
  <si>
    <t>汇智国际旅游发展有限公司</t>
  </si>
  <si>
    <t>直采</t>
  </si>
  <si>
    <t>马来西亚</t>
  </si>
  <si>
    <t>芭东海滩贝斯特韦斯特酒店</t>
  </si>
  <si>
    <t>CHEN JINSONG,SOU MALI</t>
  </si>
  <si>
    <t>250.00</t>
  </si>
  <si>
    <t>2022-12-05 09:39:16</t>
  </si>
  <si>
    <t>泰国</t>
  </si>
  <si>
    <t>CHI RUISI,ZHANG YIDIAN</t>
  </si>
  <si>
    <t>2622.00</t>
  </si>
  <si>
    <t>2022-12-04 00:06:10</t>
  </si>
  <si>
    <t>直连</t>
  </si>
  <si>
    <t>法国</t>
  </si>
  <si>
    <t>FENG YAN,YANG MIAOMIAO</t>
  </si>
  <si>
    <t>5722.00</t>
  </si>
  <si>
    <t>2022-12-03 17:29:17</t>
  </si>
  <si>
    <t>曼谷盛泰乐水门酒店</t>
  </si>
  <si>
    <t>YUN XUEYU</t>
  </si>
  <si>
    <t>1178.00</t>
  </si>
  <si>
    <t>2022-11-29 17:02:16</t>
  </si>
  <si>
    <t>孔敬冰川酒店</t>
  </si>
  <si>
    <t>Jirachaya Tanaanunchoke</t>
  </si>
  <si>
    <t>180.00</t>
  </si>
  <si>
    <t>2022-11-13 15:03:30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</si>
</sst>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E20" sqref="E20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8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92</v>
      </c>
      <c r="P3" s="7" t="s">
        <v>81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2</v>
      </c>
      <c r="M4" s="7">
        <v>2</v>
      </c>
      <c r="N4" s="7" t="s">
        <v>81</v>
      </c>
      <c r="O4" s="7" t="s">
        <v>81</v>
      </c>
      <c r="P4" s="7" t="s">
        <v>102</v>
      </c>
      <c r="Q4" s="7"/>
      <c r="R4" s="11" t="s">
        <v>103</v>
      </c>
      <c r="S4" s="12" t="s">
        <v>103</v>
      </c>
      <c r="T4" s="7" t="s">
        <v>104</v>
      </c>
      <c r="U4" s="11" t="s">
        <v>19</v>
      </c>
      <c r="V4" s="11" t="s">
        <v>19</v>
      </c>
      <c r="W4" s="12" t="s">
        <v>19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108</v>
      </c>
      <c r="H5" s="7" t="s">
        <v>109</v>
      </c>
      <c r="I5" s="7" t="s">
        <v>77</v>
      </c>
      <c r="J5" s="7" t="s">
        <v>2</v>
      </c>
      <c r="K5" s="7" t="s">
        <v>110</v>
      </c>
      <c r="L5" s="7">
        <v>1</v>
      </c>
      <c r="M5" s="7">
        <v>1</v>
      </c>
      <c r="N5" s="7" t="s">
        <v>81</v>
      </c>
      <c r="O5" s="7" t="s">
        <v>81</v>
      </c>
      <c r="P5" s="7" t="s">
        <v>111</v>
      </c>
      <c r="Q5" s="7"/>
      <c r="R5" s="11" t="s">
        <v>112</v>
      </c>
      <c r="S5" s="12" t="s">
        <v>19</v>
      </c>
      <c r="T5" s="7"/>
      <c r="U5" s="11" t="s">
        <v>19</v>
      </c>
      <c r="V5" s="11" t="s">
        <v>112</v>
      </c>
      <c r="W5" s="12" t="s">
        <v>113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116</v>
      </c>
      <c r="B6" s="6" t="s">
        <v>117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118</v>
      </c>
      <c r="H6" s="7" t="s">
        <v>119</v>
      </c>
      <c r="I6" s="7" t="s">
        <v>77</v>
      </c>
      <c r="J6" s="7" t="s">
        <v>2</v>
      </c>
      <c r="K6" s="7" t="s">
        <v>120</v>
      </c>
      <c r="L6" s="7">
        <v>1</v>
      </c>
      <c r="M6" s="7">
        <v>3</v>
      </c>
      <c r="N6" s="7" t="s">
        <v>81</v>
      </c>
      <c r="O6" s="7" t="s">
        <v>111</v>
      </c>
      <c r="P6" s="7" t="s">
        <v>121</v>
      </c>
      <c r="Q6" s="7"/>
      <c r="R6" s="11" t="s">
        <v>122</v>
      </c>
      <c r="S6" s="12" t="s">
        <v>122</v>
      </c>
      <c r="T6" s="7" t="s">
        <v>123</v>
      </c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124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125</v>
      </c>
      <c r="B7" s="6" t="s">
        <v>126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127</v>
      </c>
      <c r="H7" s="7" t="s">
        <v>128</v>
      </c>
      <c r="I7" s="7" t="s">
        <v>77</v>
      </c>
      <c r="J7" s="7" t="s">
        <v>2</v>
      </c>
      <c r="K7" s="7" t="s">
        <v>129</v>
      </c>
      <c r="L7" s="7">
        <v>1</v>
      </c>
      <c r="M7" s="7">
        <v>1</v>
      </c>
      <c r="N7" s="7" t="s">
        <v>111</v>
      </c>
      <c r="O7" s="7" t="s">
        <v>111</v>
      </c>
      <c r="P7" s="7" t="s">
        <v>102</v>
      </c>
      <c r="Q7" s="7"/>
      <c r="R7" s="11" t="s">
        <v>130</v>
      </c>
      <c r="S7" s="12" t="s">
        <v>19</v>
      </c>
      <c r="T7" s="7"/>
      <c r="U7" s="11" t="s">
        <v>19</v>
      </c>
      <c r="V7" s="11" t="s">
        <v>130</v>
      </c>
      <c r="W7" s="12" t="s">
        <v>131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132</v>
      </c>
      <c r="AD7" t="s">
        <v>6</v>
      </c>
      <c r="AE7" t="s">
        <v>133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134</v>
      </c>
      <c r="B8" s="6" t="s">
        <v>135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136</v>
      </c>
      <c r="H8" s="7" t="s">
        <v>137</v>
      </c>
      <c r="I8" s="7" t="s">
        <v>77</v>
      </c>
      <c r="J8" s="7" t="s">
        <v>2</v>
      </c>
      <c r="K8" s="7" t="s">
        <v>138</v>
      </c>
      <c r="L8" s="7">
        <v>1</v>
      </c>
      <c r="M8" s="7">
        <v>2</v>
      </c>
      <c r="N8" s="7" t="s">
        <v>139</v>
      </c>
      <c r="O8" s="7" t="s">
        <v>111</v>
      </c>
      <c r="P8" s="7" t="s">
        <v>140</v>
      </c>
      <c r="Q8" s="7"/>
      <c r="R8" s="11" t="s">
        <v>141</v>
      </c>
      <c r="S8" s="12" t="s">
        <v>19</v>
      </c>
      <c r="T8" s="7"/>
      <c r="U8" s="11" t="s">
        <v>19</v>
      </c>
      <c r="V8" s="11" t="s">
        <v>141</v>
      </c>
      <c r="W8" s="12" t="s">
        <v>142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143</v>
      </c>
      <c r="AD8" t="s">
        <v>6</v>
      </c>
      <c r="AE8" t="s">
        <v>144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145</v>
      </c>
      <c r="B9" s="6" t="s">
        <v>146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147</v>
      </c>
      <c r="H9" s="7" t="s">
        <v>148</v>
      </c>
      <c r="I9" s="7" t="s">
        <v>77</v>
      </c>
      <c r="J9" s="7" t="s">
        <v>2</v>
      </c>
      <c r="K9" s="7" t="s">
        <v>149</v>
      </c>
      <c r="L9" s="7">
        <v>1</v>
      </c>
      <c r="M9" s="7">
        <v>2</v>
      </c>
      <c r="N9" s="7" t="s">
        <v>80</v>
      </c>
      <c r="O9" s="7" t="s">
        <v>102</v>
      </c>
      <c r="P9" s="7" t="s">
        <v>121</v>
      </c>
      <c r="Q9" s="7"/>
      <c r="R9" s="11" t="s">
        <v>150</v>
      </c>
      <c r="S9" s="12" t="s">
        <v>19</v>
      </c>
      <c r="T9" s="7"/>
      <c r="U9" s="11" t="s">
        <v>19</v>
      </c>
      <c r="V9" s="11" t="s">
        <v>150</v>
      </c>
      <c r="W9" s="12" t="s">
        <v>151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152</v>
      </c>
      <c r="AD9" t="s">
        <v>6</v>
      </c>
      <c r="AE9" t="s">
        <v>153</v>
      </c>
      <c r="AF9" t="s">
        <v>86</v>
      </c>
      <c r="AG9" t="s">
        <v>73</v>
      </c>
      <c r="AH9" t="s">
        <v>19</v>
      </c>
    </row>
    <row r="10" customHeight="1" spans="1:32">
      <c r="A10" s="10" t="s">
        <v>154</v>
      </c>
      <c r="B10" s="10"/>
      <c r="C10" s="10" t="s">
        <v>155</v>
      </c>
      <c r="D10" s="10"/>
      <c r="E10" s="10"/>
      <c r="F10" s="10"/>
      <c r="G10" s="10" t="s">
        <v>155</v>
      </c>
      <c r="H10" s="10" t="s">
        <v>155</v>
      </c>
      <c r="I10" s="10" t="s">
        <v>155</v>
      </c>
      <c r="J10" s="10" t="s">
        <v>155</v>
      </c>
      <c r="K10" s="10" t="s">
        <v>155</v>
      </c>
      <c r="L10" s="10" t="s">
        <v>155</v>
      </c>
      <c r="M10" s="10" t="s">
        <v>155</v>
      </c>
      <c r="N10" s="10" t="s">
        <v>155</v>
      </c>
      <c r="O10" s="10" t="s">
        <v>155</v>
      </c>
      <c r="P10" s="10" t="s">
        <v>155</v>
      </c>
      <c r="Q10" s="10"/>
      <c r="R10" s="13" t="s">
        <v>20</v>
      </c>
      <c r="S10" s="13" t="s">
        <v>21</v>
      </c>
      <c r="T10" s="10" t="s">
        <v>155</v>
      </c>
      <c r="U10" s="13"/>
      <c r="V10" s="13" t="s">
        <v>156</v>
      </c>
      <c r="W10" s="13" t="s">
        <v>22</v>
      </c>
      <c r="X10" s="13"/>
      <c r="Y10" s="13"/>
      <c r="Z10" s="13"/>
      <c r="AA10" s="10"/>
      <c r="AB10" s="13"/>
      <c r="AC10" s="10"/>
      <c r="AD10" s="10" t="s">
        <v>155</v>
      </c>
      <c r="AE10" s="10"/>
      <c r="AF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157</v>
      </c>
      <c r="B1" s="4" t="s">
        <v>158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159</v>
      </c>
      <c r="H1" s="4" t="s">
        <v>160</v>
      </c>
      <c r="I1" s="4" t="s">
        <v>13</v>
      </c>
      <c r="J1" s="4" t="s">
        <v>17</v>
      </c>
      <c r="K1" s="4" t="s">
        <v>18</v>
      </c>
      <c r="L1" s="9" t="s">
        <v>161</v>
      </c>
      <c r="M1" s="4" t="s">
        <v>162</v>
      </c>
      <c r="N1" s="4" t="s">
        <v>163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164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6" sqref="A16:C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165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180</v>
      </c>
      <c r="E2" t="str">
        <f>VLOOKUP(A2,HOP!A:L,12,0)</f>
        <v>180.00</v>
      </c>
      <c r="F2" t="str">
        <f>VLOOKUP(A2,HOP!A:C,3,0)</f>
        <v>2795419</v>
      </c>
      <c r="G2">
        <f>D2-E2</f>
        <v>0</v>
      </c>
      <c r="H2" t="str">
        <f>$H$1&amp;F2</f>
        <v>，2795419</v>
      </c>
      <c r="I2" t="str">
        <f>VLOOKUP(A2,HOP!A:U,21,0)</f>
        <v>直连</v>
      </c>
    </row>
    <row r="3" ht="14.25" customHeight="1" spans="1:9">
      <c r="A3" s="6" t="s">
        <v>87</v>
      </c>
      <c r="B3" s="7" t="s">
        <v>92</v>
      </c>
      <c r="C3" s="7" t="s">
        <v>81</v>
      </c>
      <c r="D3" s="3">
        <v>5722</v>
      </c>
      <c r="E3" t="str">
        <f>VLOOKUP(A3,HOP!A:L,12,0)</f>
        <v>5722.00</v>
      </c>
      <c r="F3" t="str">
        <f>VLOOKUP(A3,HOP!A:C,3,0)</f>
        <v>2843532</v>
      </c>
      <c r="G3">
        <f t="shared" ref="G3:G9" si="0">D3-E3</f>
        <v>0</v>
      </c>
      <c r="H3" t="str">
        <f t="shared" ref="H3:H9" si="1">$H$1&amp;F3</f>
        <v>，2843532</v>
      </c>
      <c r="I3" t="str">
        <f>VLOOKUP(A3,HOP!A:U,21,0)</f>
        <v>直采</v>
      </c>
    </row>
    <row r="4" ht="14.25" hidden="1" customHeight="1" spans="1:9">
      <c r="A4" s="6" t="s">
        <v>97</v>
      </c>
      <c r="B4" s="7" t="s">
        <v>81</v>
      </c>
      <c r="C4" s="7" t="s">
        <v>102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t="14.25" customHeight="1" spans="1:9">
      <c r="A5" s="6" t="s">
        <v>106</v>
      </c>
      <c r="B5" s="7" t="s">
        <v>81</v>
      </c>
      <c r="C5" s="7" t="s">
        <v>111</v>
      </c>
      <c r="D5" s="3">
        <v>250</v>
      </c>
      <c r="E5" t="str">
        <f>VLOOKUP(A5,HOP!A:L,12,0)</f>
        <v>250.00</v>
      </c>
      <c r="F5" t="str">
        <f>VLOOKUP(A5,HOP!A:C,3,0)</f>
        <v>2847209</v>
      </c>
      <c r="G5">
        <f t="shared" si="0"/>
        <v>0</v>
      </c>
      <c r="H5" t="str">
        <f t="shared" si="1"/>
        <v>，2847209</v>
      </c>
      <c r="I5" t="str">
        <f>VLOOKUP(A5,HOP!A:U,21,0)</f>
        <v>直采</v>
      </c>
    </row>
    <row r="6" ht="14.25" hidden="1" customHeight="1" spans="1:9">
      <c r="A6" s="6" t="s">
        <v>116</v>
      </c>
      <c r="B6" s="7" t="s">
        <v>111</v>
      </c>
      <c r="C6" s="7" t="s">
        <v>121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t="14.25" customHeight="1" spans="1:9">
      <c r="A7" s="6" t="s">
        <v>125</v>
      </c>
      <c r="B7" s="7" t="s">
        <v>111</v>
      </c>
      <c r="C7" s="7" t="s">
        <v>102</v>
      </c>
      <c r="D7" s="3">
        <v>1263</v>
      </c>
      <c r="E7" t="str">
        <f>VLOOKUP(A7,HOP!A:L,12,0)</f>
        <v>1263.00</v>
      </c>
      <c r="F7" t="str">
        <f>VLOOKUP(A7,HOP!A:C,3,0)</f>
        <v>2850349</v>
      </c>
      <c r="G7">
        <f t="shared" si="0"/>
        <v>0</v>
      </c>
      <c r="H7" t="str">
        <f t="shared" si="1"/>
        <v>，2850349</v>
      </c>
      <c r="I7" t="str">
        <f>VLOOKUP(A7,HOP!A:U,21,0)</f>
        <v>直采</v>
      </c>
    </row>
    <row r="8" ht="14.25" customHeight="1" spans="1:9">
      <c r="A8" s="6" t="s">
        <v>134</v>
      </c>
      <c r="B8" s="7" t="s">
        <v>111</v>
      </c>
      <c r="C8" s="7" t="s">
        <v>140</v>
      </c>
      <c r="D8" s="3">
        <v>1178</v>
      </c>
      <c r="E8" t="str">
        <f>VLOOKUP(A8,HOP!A:L,12,0)</f>
        <v>1178.00</v>
      </c>
      <c r="F8" t="str">
        <f>VLOOKUP(A8,HOP!A:C,3,0)</f>
        <v>2832434</v>
      </c>
      <c r="G8">
        <f t="shared" si="0"/>
        <v>0</v>
      </c>
      <c r="H8" t="str">
        <f t="shared" si="1"/>
        <v>，2832434</v>
      </c>
      <c r="I8" t="str">
        <f>VLOOKUP(A8,HOP!A:U,21,0)</f>
        <v>直采</v>
      </c>
    </row>
    <row r="9" ht="14.25" customHeight="1" spans="1:9">
      <c r="A9" s="6" t="s">
        <v>145</v>
      </c>
      <c r="B9" s="7" t="s">
        <v>102</v>
      </c>
      <c r="C9" s="7" t="s">
        <v>121</v>
      </c>
      <c r="D9" s="3">
        <v>2622</v>
      </c>
      <c r="E9" t="str">
        <f>VLOOKUP(A9,HOP!A:L,12,0)</f>
        <v>2622.00</v>
      </c>
      <c r="F9" t="str">
        <f>VLOOKUP(A9,HOP!A:C,3,0)</f>
        <v>2844336</v>
      </c>
      <c r="G9">
        <f t="shared" si="0"/>
        <v>0</v>
      </c>
      <c r="H9" t="str">
        <f t="shared" si="1"/>
        <v>，2844336</v>
      </c>
      <c r="I9" t="str">
        <f>VLOOKUP(A9,HOP!A:U,21,0)</f>
        <v>直连</v>
      </c>
    </row>
    <row r="11" spans="4:4">
      <c r="D11" s="3">
        <f>SUM(D2:D10)</f>
        <v>11215</v>
      </c>
    </row>
    <row r="12" ht="14.25" spans="4:4">
      <c r="D12" s="8" t="s">
        <v>23</v>
      </c>
    </row>
    <row r="16" spans="1:3">
      <c r="A16" t="s">
        <v>166</v>
      </c>
      <c r="C16">
        <v>8413</v>
      </c>
    </row>
    <row r="17" spans="1:3">
      <c r="A17" t="s">
        <v>167</v>
      </c>
      <c r="C17">
        <v>2802</v>
      </c>
    </row>
    <row r="18" spans="1:3">
      <c r="A18" s="5" t="s">
        <v>168</v>
      </c>
      <c r="C18">
        <f>SUBTOTAL(9,C16:C17)</f>
        <v>11215</v>
      </c>
    </row>
  </sheetData>
  <autoFilter ref="A1:I9">
    <filterColumn colId="3">
      <filters>
        <filter val="180.00"/>
        <filter val="250.00"/>
        <filter val="1,178.00"/>
        <filter val="1,263.00"/>
        <filter val="2,622.00"/>
        <filter val="5,722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I26" sqref="I2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2">
      <c r="A1" s="2" t="s">
        <v>169</v>
      </c>
      <c r="B1" s="2" t="s">
        <v>170</v>
      </c>
      <c r="C1" s="2" t="s">
        <v>171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172</v>
      </c>
      <c r="I1" s="2" t="s">
        <v>173</v>
      </c>
      <c r="J1" s="2" t="s">
        <v>174</v>
      </c>
      <c r="K1" s="2" t="s">
        <v>175</v>
      </c>
      <c r="L1" s="2" t="s">
        <v>176</v>
      </c>
      <c r="M1" s="2" t="s">
        <v>177</v>
      </c>
      <c r="N1" s="2" t="s">
        <v>178</v>
      </c>
      <c r="O1" s="2" t="s">
        <v>179</v>
      </c>
      <c r="P1" s="2" t="s">
        <v>180</v>
      </c>
      <c r="Q1" s="2" t="s">
        <v>181</v>
      </c>
      <c r="R1" s="2" t="s">
        <v>182</v>
      </c>
      <c r="S1" s="2" t="s">
        <v>183</v>
      </c>
      <c r="T1" s="2" t="s">
        <v>184</v>
      </c>
      <c r="U1" s="2" t="s">
        <v>185</v>
      </c>
      <c r="V1" s="2" t="s">
        <v>186</v>
      </c>
    </row>
    <row r="2" s="1" customFormat="1" spans="1:22">
      <c r="A2" s="1" t="s">
        <v>125</v>
      </c>
      <c r="B2" s="1" t="s">
        <v>111</v>
      </c>
      <c r="C2" s="1" t="s">
        <v>126</v>
      </c>
      <c r="D2" s="1" t="s">
        <v>128</v>
      </c>
      <c r="E2" s="1" t="s">
        <v>187</v>
      </c>
      <c r="F2" s="1" t="s">
        <v>111</v>
      </c>
      <c r="G2" s="1" t="s">
        <v>102</v>
      </c>
      <c r="H2" s="1" t="s">
        <v>188</v>
      </c>
      <c r="I2" s="1" t="s">
        <v>189</v>
      </c>
      <c r="J2" s="1" t="s">
        <v>190</v>
      </c>
      <c r="K2" s="1" t="s">
        <v>189</v>
      </c>
      <c r="L2" s="1" t="s">
        <v>189</v>
      </c>
      <c r="M2" s="1" t="s">
        <v>191</v>
      </c>
      <c r="N2" s="1" t="s">
        <v>191</v>
      </c>
      <c r="O2" s="1" t="s">
        <v>192</v>
      </c>
      <c r="P2" s="1" t="s">
        <v>193</v>
      </c>
      <c r="Q2" s="1" t="s">
        <v>194</v>
      </c>
      <c r="R2" s="1" t="s">
        <v>195</v>
      </c>
      <c r="S2" s="1" t="s">
        <v>73</v>
      </c>
      <c r="T2" s="1" t="s">
        <v>196</v>
      </c>
      <c r="U2" s="1" t="s">
        <v>197</v>
      </c>
      <c r="V2" s="1" t="s">
        <v>198</v>
      </c>
    </row>
    <row r="3" s="1" customFormat="1" spans="1:22">
      <c r="A3" s="1" t="s">
        <v>106</v>
      </c>
      <c r="B3" s="1" t="s">
        <v>81</v>
      </c>
      <c r="C3" s="1" t="s">
        <v>107</v>
      </c>
      <c r="D3" s="1" t="s">
        <v>199</v>
      </c>
      <c r="E3" s="1" t="s">
        <v>200</v>
      </c>
      <c r="F3" s="1" t="s">
        <v>81</v>
      </c>
      <c r="G3" s="1" t="s">
        <v>111</v>
      </c>
      <c r="H3" s="1" t="s">
        <v>188</v>
      </c>
      <c r="I3" s="1" t="s">
        <v>201</v>
      </c>
      <c r="J3" s="1" t="s">
        <v>190</v>
      </c>
      <c r="K3" s="1" t="s">
        <v>201</v>
      </c>
      <c r="L3" s="1" t="s">
        <v>201</v>
      </c>
      <c r="M3" s="1" t="s">
        <v>191</v>
      </c>
      <c r="N3" s="1" t="s">
        <v>191</v>
      </c>
      <c r="O3" s="1" t="s">
        <v>192</v>
      </c>
      <c r="P3" s="1" t="s">
        <v>193</v>
      </c>
      <c r="Q3" s="1" t="s">
        <v>194</v>
      </c>
      <c r="R3" s="1" t="s">
        <v>202</v>
      </c>
      <c r="S3" s="1" t="s">
        <v>73</v>
      </c>
      <c r="T3" s="1" t="s">
        <v>196</v>
      </c>
      <c r="U3" s="1" t="s">
        <v>197</v>
      </c>
      <c r="V3" s="1" t="s">
        <v>203</v>
      </c>
    </row>
    <row r="4" s="1" customFormat="1" spans="1:22">
      <c r="A4" s="1" t="s">
        <v>145</v>
      </c>
      <c r="B4" s="1" t="s">
        <v>80</v>
      </c>
      <c r="C4" s="1" t="s">
        <v>146</v>
      </c>
      <c r="D4" s="1" t="s">
        <v>148</v>
      </c>
      <c r="E4" s="1" t="s">
        <v>204</v>
      </c>
      <c r="F4" s="1" t="s">
        <v>102</v>
      </c>
      <c r="G4" s="1" t="s">
        <v>121</v>
      </c>
      <c r="H4" s="1" t="s">
        <v>188</v>
      </c>
      <c r="I4" s="1" t="s">
        <v>205</v>
      </c>
      <c r="J4" s="1" t="s">
        <v>190</v>
      </c>
      <c r="K4" s="1" t="s">
        <v>205</v>
      </c>
      <c r="L4" s="1" t="s">
        <v>205</v>
      </c>
      <c r="M4" s="1" t="s">
        <v>191</v>
      </c>
      <c r="N4" s="1" t="s">
        <v>191</v>
      </c>
      <c r="O4" s="1" t="s">
        <v>192</v>
      </c>
      <c r="P4" s="1" t="s">
        <v>193</v>
      </c>
      <c r="Q4" s="1" t="s">
        <v>194</v>
      </c>
      <c r="R4" s="1" t="s">
        <v>206</v>
      </c>
      <c r="S4" s="1" t="s">
        <v>73</v>
      </c>
      <c r="T4" s="1" t="s">
        <v>196</v>
      </c>
      <c r="U4" s="1" t="s">
        <v>207</v>
      </c>
      <c r="V4" s="1" t="s">
        <v>208</v>
      </c>
    </row>
    <row r="5" s="1" customFormat="1" spans="1:22">
      <c r="A5" s="1" t="s">
        <v>87</v>
      </c>
      <c r="B5" s="1" t="s">
        <v>92</v>
      </c>
      <c r="C5" s="1" t="s">
        <v>88</v>
      </c>
      <c r="D5" s="1" t="s">
        <v>90</v>
      </c>
      <c r="E5" s="1" t="s">
        <v>209</v>
      </c>
      <c r="F5" s="1" t="s">
        <v>92</v>
      </c>
      <c r="G5" s="1" t="s">
        <v>81</v>
      </c>
      <c r="H5" s="1" t="s">
        <v>188</v>
      </c>
      <c r="I5" s="1" t="s">
        <v>210</v>
      </c>
      <c r="J5" s="1" t="s">
        <v>190</v>
      </c>
      <c r="K5" s="1" t="s">
        <v>210</v>
      </c>
      <c r="L5" s="1" t="s">
        <v>210</v>
      </c>
      <c r="M5" s="1" t="s">
        <v>191</v>
      </c>
      <c r="N5" s="1" t="s">
        <v>191</v>
      </c>
      <c r="O5" s="1" t="s">
        <v>192</v>
      </c>
      <c r="P5" s="1" t="s">
        <v>193</v>
      </c>
      <c r="Q5" s="1" t="s">
        <v>194</v>
      </c>
      <c r="R5" s="1" t="s">
        <v>211</v>
      </c>
      <c r="S5" s="1" t="s">
        <v>73</v>
      </c>
      <c r="T5" s="1" t="s">
        <v>196</v>
      </c>
      <c r="U5" s="1" t="s">
        <v>197</v>
      </c>
      <c r="V5" s="1" t="s">
        <v>203</v>
      </c>
    </row>
    <row r="6" s="1" customFormat="1" spans="1:22">
      <c r="A6" s="1" t="s">
        <v>134</v>
      </c>
      <c r="B6" s="1" t="s">
        <v>139</v>
      </c>
      <c r="C6" s="1" t="s">
        <v>135</v>
      </c>
      <c r="D6" s="1" t="s">
        <v>212</v>
      </c>
      <c r="E6" s="1" t="s">
        <v>213</v>
      </c>
      <c r="F6" s="1" t="s">
        <v>111</v>
      </c>
      <c r="G6" s="1" t="s">
        <v>140</v>
      </c>
      <c r="H6" s="1" t="s">
        <v>188</v>
      </c>
      <c r="I6" s="1" t="s">
        <v>214</v>
      </c>
      <c r="J6" s="1" t="s">
        <v>190</v>
      </c>
      <c r="K6" s="1" t="s">
        <v>214</v>
      </c>
      <c r="L6" s="1" t="s">
        <v>214</v>
      </c>
      <c r="M6" s="1" t="s">
        <v>191</v>
      </c>
      <c r="N6" s="1" t="s">
        <v>191</v>
      </c>
      <c r="O6" s="1" t="s">
        <v>192</v>
      </c>
      <c r="P6" s="1" t="s">
        <v>193</v>
      </c>
      <c r="Q6" s="1" t="s">
        <v>194</v>
      </c>
      <c r="R6" s="1" t="s">
        <v>215</v>
      </c>
      <c r="S6" s="1" t="s">
        <v>73</v>
      </c>
      <c r="T6" s="1" t="s">
        <v>196</v>
      </c>
      <c r="U6" s="1" t="s">
        <v>197</v>
      </c>
      <c r="V6" s="1" t="s">
        <v>203</v>
      </c>
    </row>
    <row r="7" s="1" customFormat="1" spans="1:22">
      <c r="A7" s="1" t="s">
        <v>70</v>
      </c>
      <c r="B7" s="1" t="s">
        <v>79</v>
      </c>
      <c r="C7" s="1" t="s">
        <v>71</v>
      </c>
      <c r="D7" s="1" t="s">
        <v>216</v>
      </c>
      <c r="E7" s="1" t="s">
        <v>217</v>
      </c>
      <c r="F7" s="1" t="s">
        <v>80</v>
      </c>
      <c r="G7" s="1" t="s">
        <v>81</v>
      </c>
      <c r="H7" s="1" t="s">
        <v>188</v>
      </c>
      <c r="I7" s="1" t="s">
        <v>218</v>
      </c>
      <c r="J7" s="1" t="s">
        <v>190</v>
      </c>
      <c r="K7" s="1" t="s">
        <v>218</v>
      </c>
      <c r="L7" s="1" t="s">
        <v>218</v>
      </c>
      <c r="M7" s="1" t="s">
        <v>191</v>
      </c>
      <c r="N7" s="1" t="s">
        <v>191</v>
      </c>
      <c r="O7" s="1" t="s">
        <v>192</v>
      </c>
      <c r="P7" s="1" t="s">
        <v>193</v>
      </c>
      <c r="Q7" s="1" t="s">
        <v>194</v>
      </c>
      <c r="R7" s="1" t="s">
        <v>219</v>
      </c>
      <c r="S7" s="1" t="s">
        <v>73</v>
      </c>
      <c r="T7" s="1" t="s">
        <v>196</v>
      </c>
      <c r="U7" s="1" t="s">
        <v>207</v>
      </c>
      <c r="V7" s="1" t="s">
        <v>203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2022-12-13T07:38:57Z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9073459968114A94B57E6C92350CAF41</vt:lpwstr>
  </property>
</Properties>
</file>