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<sst xmlns="http://schemas.openxmlformats.org/spreadsheetml/2006/main" count="293" uniqueCount="142">
  <si>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</si>
  <si>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</si>
  <si>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</si>
  <si>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</si>
  <si>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</si>
  <si>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</si>
  <si>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</si>
  <si>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</si>
  <si>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</si>
  <si>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</si>
  <si>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</si>
  <si>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</si>
  <si>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</si>
  <si>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</si>
  <si>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</si>
  <si>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</si>
  <si>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</si>
  <si>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</si>
  <si>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</si>
  <si>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</si>
  <si>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</si>
  <si>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</si>
  <si>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</si>
  <si>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</si>
  <si>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</si>
  <si>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18870654019	</t>
  </si>
  <si>
    <t>Ctrip</t>
  </si>
  <si>
    <t>正常</t>
  </si>
  <si>
    <t>[曼谷]曼谷拉查丹利中心酒店  (SHA Plus+)(Grande Centre Point Hotel Ratchadamri Bangkok  (SHA Plus+))(40721624)</t>
  </si>
  <si>
    <t>豪华套房（经典高级套房）&lt;不退款&gt;&lt;2人入住&gt;</t>
  </si>
  <si>
    <t>USD</t>
  </si>
  <si>
    <t>Qianqin/Huang,Qianqin/Huang</t>
  </si>
  <si>
    <t>CA5326221216USD</t>
  </si>
  <si>
    <t>未提现</t>
  </si>
  <si>
    <t>携程开票</t>
  </si>
  <si>
    <t xml:space="preserve">	</t>
  </si>
  <si>
    <t xml:space="preserve">EXP-2000888465	</t>
  </si>
  <si>
    <t xml:space="preserve">21125997054	</t>
  </si>
  <si>
    <t>[北雅加达]雅加达诺富特曼加达广场酒店(Novotel Jakarta Mangga Dua Square)(37221908)</t>
  </si>
  <si>
    <t>豪华特大床房&lt;2人入住&gt;&lt;不退款&gt;</t>
  </si>
  <si>
    <t>Sng/Seng Whye</t>
  </si>
  <si>
    <t xml:space="preserve">1122052	</t>
  </si>
  <si>
    <t xml:space="preserve">21259662911	</t>
  </si>
  <si>
    <t>[曼谷]是隆中央酒店(SHA Plus+)(Centre Point Silom)(40721702)</t>
  </si>
  <si>
    <t>豪华房&lt;2人入住&gt;&lt;不退款&gt;</t>
  </si>
  <si>
    <t>NG/ENG SIANG</t>
  </si>
  <si>
    <t>取消</t>
  </si>
  <si>
    <t xml:space="preserve">21872890984	</t>
  </si>
  <si>
    <t>[吉隆坡]吉隆坡柏威年酒店 · 悦榕管理(Pavilion Hotel Kuala Lumpur Managed by Banyan Tree)(40759685)</t>
  </si>
  <si>
    <t>城市绿洲特大床房&lt;2人入住&gt;&lt;不退款&gt;&lt;早餐&gt;</t>
  </si>
  <si>
    <t>Jia/Zijun</t>
  </si>
  <si>
    <t xml:space="preserve">2860175	</t>
  </si>
  <si>
    <t xml:space="preserve">207783	</t>
  </si>
  <si>
    <t xml:space="preserve">21892039020	</t>
  </si>
  <si>
    <t>豪华河景房&lt;2人入住&gt;&lt;不退款&gt;</t>
  </si>
  <si>
    <t>Gray/Kingsley,Gray/Kingsley</t>
  </si>
  <si>
    <t xml:space="preserve">2866295	</t>
  </si>
  <si>
    <t xml:space="preserve">21893583140	</t>
  </si>
  <si>
    <t>[怡保]怡保怡东酒店(Hotel Excelsior Ipoh)(48056393)</t>
  </si>
  <si>
    <t>高级房&lt;2人入住&gt;&lt;不退款&gt;</t>
  </si>
  <si>
    <t>Hisham Faharuddin/Ikmal,Hisham Faharuddin/Ikmal</t>
  </si>
  <si>
    <t xml:space="preserve">2866755	</t>
  </si>
  <si>
    <t xml:space="preserve">21891631156	</t>
  </si>
  <si>
    <t>Lim/Yee Kee,Tan/Chong Meng</t>
  </si>
  <si>
    <t xml:space="preserve">2866172	</t>
  </si>
  <si>
    <t xml:space="preserve">21902044682	</t>
  </si>
  <si>
    <t>[莎阿南]莎亚南凯煌大酒店(Concorde Hotel Shah Alam)(39054136)</t>
  </si>
  <si>
    <t>ZAKARIA/NORDEN</t>
  </si>
  <si>
    <t xml:space="preserve">2869035	</t>
  </si>
  <si>
    <t>，</t>
  </si>
  <si>
    <t>A221216104507481</t>
  </si>
  <si>
    <t>A221216104556481</t>
  </si>
  <si>
    <t>USD / HKD 当前参考汇率: 7.77769</t>
  </si>
  <si>
    <t>总计： 1424 USD/
11075.43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</si>
  <si>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</si>
  <si>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</si>
  <si>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</si>
  <si>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</si>
  <si>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</si>
  <si>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</si>
  <si>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</si>
  <si>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</si>
  <si>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</si>
  <si>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</si>
  <si>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</si>
  <si>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</si>
  <si>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</si>
  <si>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</si>
  <si>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</si>
  <si>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</si>
  <si>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</si>
  <si>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</si>
  <si>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</si>
  <si>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2022-12-12</t>
  </si>
  <si>
    <t>2869035</t>
  </si>
  <si>
    <t>莎亚南凯煌大酒店</t>
  </si>
  <si>
    <t>ZAKARIA NORDEN</t>
  </si>
  <si>
    <t>2022-12-13</t>
  </si>
  <si>
    <t>退房日周结</t>
  </si>
  <si>
    <t>313.98</t>
  </si>
  <si>
    <t>45.00</t>
  </si>
  <si>
    <t>0</t>
  </si>
  <si>
    <t>0.00</t>
  </si>
  <si>
    <t>携程盛景国际直连</t>
  </si>
  <si>
    <t>01.010677</t>
  </si>
  <si>
    <t>2022-12-12 21:39:57</t>
  </si>
  <si>
    <t>否</t>
  </si>
  <si>
    <t>汇智国际旅游发展有限公司</t>
  </si>
  <si>
    <t>直连</t>
  </si>
  <si>
    <t>马来西亚</t>
  </si>
  <si>
    <t>2022-12-11</t>
  </si>
  <si>
    <t>2866172</t>
  </si>
  <si>
    <t>怡保怡东酒店</t>
  </si>
  <si>
    <t>Lim Yee Kee,Tan Chong Meng</t>
  </si>
  <si>
    <t>586.10</t>
  </si>
  <si>
    <t>84.00</t>
  </si>
  <si>
    <t>2022-12-12 11:11:16</t>
  </si>
  <si>
    <t>直采</t>
  </si>
  <si>
    <t>2022-12-09</t>
  </si>
  <si>
    <t>2860175</t>
  </si>
  <si>
    <t>吉隆坡柏威年酒店 · 悦榕庄管理</t>
  </si>
  <si>
    <t>Jia Zijun</t>
  </si>
  <si>
    <t>1955.63</t>
  </si>
  <si>
    <t>280.00</t>
  </si>
  <si>
    <t>2022-12-09 16:18:33</t>
  </si>
  <si>
    <t>2022-09-23</t>
  </si>
  <si>
    <t>2704367</t>
  </si>
  <si>
    <t>雅加达诺富特曼加达广场酒店</t>
  </si>
  <si>
    <t>Sng Seng Whye</t>
  </si>
  <si>
    <t>2022-12-08</t>
  </si>
  <si>
    <t>3688.93</t>
  </si>
  <si>
    <t>520.00</t>
  </si>
  <si>
    <t>2022-09-23 02:50:33</t>
  </si>
  <si>
    <t>印度尼西亚</t>
  </si>
  <si>
    <t>2022-08-25</t>
  </si>
  <si>
    <t>2667523</t>
  </si>
  <si>
    <t>曼谷拉查丹利中心酒店  (SHA Plus+)</t>
  </si>
  <si>
    <t>Qianqin Huang,Qianqin Huang</t>
  </si>
  <si>
    <t>3403.67</t>
  </si>
  <si>
    <t>495.00</t>
  </si>
  <si>
    <t>2022-08-25 20:19:32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</si>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</sst>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600075</xdr:colOff>
      <xdr:row>48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201275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44903</v>
      </c>
      <c r="G2" s="6">
        <v>44908</v>
      </c>
      <c r="H2" s="4">
        <v>1</v>
      </c>
      <c r="I2" s="4">
        <v>5</v>
      </c>
      <c r="J2" s="4">
        <v>5</v>
      </c>
      <c r="K2" s="4" t="s">
        <v>30</v>
      </c>
      <c r="L2" s="4">
        <v>495</v>
      </c>
      <c r="M2" s="4">
        <v>495</v>
      </c>
      <c r="N2" s="4" t="s">
        <v>31</v>
      </c>
      <c r="O2" s="4" t="s">
        <v>32</v>
      </c>
      <c r="P2" s="4" t="s">
        <v>33</v>
      </c>
      <c r="Q2" s="4">
        <v>0</v>
      </c>
      <c r="R2" s="8">
        <v>44798</v>
      </c>
      <c r="S2" s="6">
        <v>44911</v>
      </c>
      <c r="T2" s="4" t="s">
        <v>34</v>
      </c>
      <c r="U2" s="4">
        <v>495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44903</v>
      </c>
      <c r="G3" s="6">
        <v>44908</v>
      </c>
      <c r="H3" s="4">
        <v>2</v>
      </c>
      <c r="I3" s="4">
        <v>5</v>
      </c>
      <c r="J3" s="4">
        <v>10</v>
      </c>
      <c r="K3" s="4" t="s">
        <v>30</v>
      </c>
      <c r="L3" s="4">
        <v>520</v>
      </c>
      <c r="M3" s="4">
        <v>520</v>
      </c>
      <c r="N3" s="4" t="s">
        <v>40</v>
      </c>
      <c r="O3" s="4" t="s">
        <v>32</v>
      </c>
      <c r="P3" s="4" t="s">
        <v>33</v>
      </c>
      <c r="Q3" s="4">
        <v>0</v>
      </c>
      <c r="R3" s="8">
        <v>44827</v>
      </c>
      <c r="S3" s="6">
        <v>44911</v>
      </c>
      <c r="T3" s="4" t="s">
        <v>34</v>
      </c>
      <c r="U3" s="4">
        <v>520</v>
      </c>
      <c r="V3" s="4">
        <v>0</v>
      </c>
      <c r="W3" s="4">
        <v>0</v>
      </c>
      <c r="X3" s="4" t="s">
        <v>35</v>
      </c>
      <c r="Y3" s="4">
        <v>1122051</v>
      </c>
      <c r="Z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44904</v>
      </c>
      <c r="G4" s="6">
        <v>44908</v>
      </c>
      <c r="H4" s="4">
        <v>1</v>
      </c>
      <c r="I4" s="4">
        <v>4</v>
      </c>
      <c r="J4" s="4">
        <v>4</v>
      </c>
      <c r="K4" s="4" t="s">
        <v>30</v>
      </c>
      <c r="L4" s="4">
        <v>196</v>
      </c>
      <c r="M4" s="4">
        <v>196</v>
      </c>
      <c r="N4" s="4" t="s">
        <v>45</v>
      </c>
      <c r="O4" s="4" t="s">
        <v>32</v>
      </c>
      <c r="P4" s="4" t="s">
        <v>33</v>
      </c>
      <c r="Q4" s="4">
        <v>0</v>
      </c>
      <c r="R4" s="8">
        <v>44835</v>
      </c>
      <c r="S4" s="6">
        <v>44911</v>
      </c>
      <c r="T4" s="4" t="s">
        <v>34</v>
      </c>
      <c r="U4" s="4">
        <v>196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44904</v>
      </c>
      <c r="G5" s="6">
        <v>44908</v>
      </c>
      <c r="H5" s="4">
        <v>1</v>
      </c>
      <c r="I5" s="4">
        <v>4</v>
      </c>
      <c r="J5" s="4">
        <v>4</v>
      </c>
      <c r="K5" s="4" t="s">
        <v>30</v>
      </c>
      <c r="L5" s="4">
        <v>-196</v>
      </c>
      <c r="M5" s="4">
        <v>-196</v>
      </c>
      <c r="N5" s="4" t="s">
        <v>45</v>
      </c>
      <c r="O5" s="4" t="s">
        <v>32</v>
      </c>
      <c r="P5" s="4" t="s">
        <v>33</v>
      </c>
      <c r="Q5" s="4">
        <v>0</v>
      </c>
      <c r="R5" s="8">
        <v>44835</v>
      </c>
      <c r="S5" s="6">
        <v>44911</v>
      </c>
      <c r="T5" s="4" t="s">
        <v>34</v>
      </c>
      <c r="U5" s="4">
        <v>-196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44906</v>
      </c>
      <c r="G6" s="6">
        <v>44908</v>
      </c>
      <c r="H6" s="4">
        <v>1</v>
      </c>
      <c r="I6" s="4">
        <v>2</v>
      </c>
      <c r="J6" s="4">
        <v>2</v>
      </c>
      <c r="K6" s="4" t="s">
        <v>30</v>
      </c>
      <c r="L6" s="4">
        <v>280</v>
      </c>
      <c r="M6" s="4">
        <v>280</v>
      </c>
      <c r="N6" s="4" t="s">
        <v>50</v>
      </c>
      <c r="O6" s="4" t="s">
        <v>32</v>
      </c>
      <c r="P6" s="4" t="s">
        <v>33</v>
      </c>
      <c r="Q6" s="4">
        <v>0</v>
      </c>
      <c r="R6" s="8">
        <v>44904</v>
      </c>
      <c r="S6" s="6">
        <v>44911</v>
      </c>
      <c r="T6" s="4" t="s">
        <v>34</v>
      </c>
      <c r="U6" s="4">
        <v>280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43</v>
      </c>
      <c r="E7" s="4" t="s">
        <v>54</v>
      </c>
      <c r="F7" s="6">
        <v>44907</v>
      </c>
      <c r="G7" s="6">
        <v>44908</v>
      </c>
      <c r="H7" s="4">
        <v>1</v>
      </c>
      <c r="I7" s="4">
        <v>1</v>
      </c>
      <c r="J7" s="4">
        <v>1</v>
      </c>
      <c r="K7" s="4" t="s">
        <v>30</v>
      </c>
      <c r="L7" s="4">
        <v>80</v>
      </c>
      <c r="M7" s="4">
        <v>80</v>
      </c>
      <c r="N7" s="4" t="s">
        <v>55</v>
      </c>
      <c r="O7" s="4" t="s">
        <v>32</v>
      </c>
      <c r="P7" s="4" t="s">
        <v>33</v>
      </c>
      <c r="Q7" s="4">
        <v>0</v>
      </c>
      <c r="R7" s="8">
        <v>44906</v>
      </c>
      <c r="S7" s="6">
        <v>44911</v>
      </c>
      <c r="T7" s="4" t="s">
        <v>34</v>
      </c>
      <c r="U7" s="4">
        <v>80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44907</v>
      </c>
      <c r="G8" s="6">
        <v>44908</v>
      </c>
      <c r="H8" s="4">
        <v>1</v>
      </c>
      <c r="I8" s="4">
        <v>1</v>
      </c>
      <c r="J8" s="4">
        <v>1</v>
      </c>
      <c r="K8" s="4" t="s">
        <v>30</v>
      </c>
      <c r="L8" s="4">
        <v>42</v>
      </c>
      <c r="M8" s="4">
        <v>42</v>
      </c>
      <c r="N8" s="4" t="s">
        <v>60</v>
      </c>
      <c r="O8" s="4" t="s">
        <v>32</v>
      </c>
      <c r="P8" s="4" t="s">
        <v>33</v>
      </c>
      <c r="Q8" s="4">
        <v>0</v>
      </c>
      <c r="R8" s="8">
        <v>44906</v>
      </c>
      <c r="S8" s="6">
        <v>44911</v>
      </c>
      <c r="T8" s="4" t="s">
        <v>34</v>
      </c>
      <c r="U8" s="4">
        <v>42</v>
      </c>
      <c r="V8" s="4">
        <v>0</v>
      </c>
      <c r="W8" s="4">
        <v>0</v>
      </c>
      <c r="X8" s="4" t="s">
        <v>61</v>
      </c>
      <c r="Y8" s="4" t="s">
        <v>35</v>
      </c>
    </row>
    <row r="9" s="4" customFormat="1" spans="1:25">
      <c r="A9" s="4" t="s">
        <v>57</v>
      </c>
      <c r="B9" s="4" t="s">
        <v>26</v>
      </c>
      <c r="C9" s="4" t="s">
        <v>46</v>
      </c>
      <c r="D9" s="4" t="s">
        <v>58</v>
      </c>
      <c r="E9" s="4" t="s">
        <v>59</v>
      </c>
      <c r="F9" s="6">
        <v>44907</v>
      </c>
      <c r="G9" s="6">
        <v>44908</v>
      </c>
      <c r="H9" s="4">
        <v>1</v>
      </c>
      <c r="I9" s="4">
        <v>1</v>
      </c>
      <c r="J9" s="4">
        <v>1</v>
      </c>
      <c r="K9" s="4" t="s">
        <v>30</v>
      </c>
      <c r="L9" s="4">
        <v>-42</v>
      </c>
      <c r="M9" s="4">
        <v>-42</v>
      </c>
      <c r="N9" s="4" t="s">
        <v>60</v>
      </c>
      <c r="O9" s="4" t="s">
        <v>32</v>
      </c>
      <c r="P9" s="4" t="s">
        <v>33</v>
      </c>
      <c r="Q9" s="4">
        <v>0</v>
      </c>
      <c r="R9" s="8">
        <v>44906</v>
      </c>
      <c r="S9" s="6">
        <v>44911</v>
      </c>
      <c r="T9" s="4" t="s">
        <v>34</v>
      </c>
      <c r="U9" s="4">
        <v>-42</v>
      </c>
      <c r="V9" s="4">
        <v>0</v>
      </c>
      <c r="W9" s="4">
        <v>0</v>
      </c>
      <c r="X9" s="4" t="s">
        <v>61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44907</v>
      </c>
      <c r="G10" s="6">
        <v>44908</v>
      </c>
      <c r="H10" s="4">
        <v>2</v>
      </c>
      <c r="I10" s="4">
        <v>1</v>
      </c>
      <c r="J10" s="4">
        <v>2</v>
      </c>
      <c r="K10" s="4" t="s">
        <v>30</v>
      </c>
      <c r="L10" s="4">
        <v>84</v>
      </c>
      <c r="M10" s="4">
        <v>84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44906</v>
      </c>
      <c r="S10" s="6">
        <v>44911</v>
      </c>
      <c r="T10" s="4" t="s">
        <v>34</v>
      </c>
      <c r="U10" s="4">
        <v>84</v>
      </c>
      <c r="V10" s="4">
        <v>0</v>
      </c>
      <c r="W10" s="4">
        <v>0</v>
      </c>
      <c r="X10" s="4" t="s">
        <v>64</v>
      </c>
      <c r="Y10" s="4" t="s">
        <v>35</v>
      </c>
    </row>
    <row r="11" s="4" customFormat="1" spans="1:25">
      <c r="A11" s="4" t="s">
        <v>53</v>
      </c>
      <c r="B11" s="4" t="s">
        <v>26</v>
      </c>
      <c r="C11" s="4" t="s">
        <v>46</v>
      </c>
      <c r="D11" s="4" t="s">
        <v>43</v>
      </c>
      <c r="E11" s="4" t="s">
        <v>54</v>
      </c>
      <c r="F11" s="6">
        <v>44907</v>
      </c>
      <c r="G11" s="6">
        <v>44908</v>
      </c>
      <c r="H11" s="4">
        <v>1</v>
      </c>
      <c r="I11" s="4">
        <v>1</v>
      </c>
      <c r="J11" s="4">
        <v>1</v>
      </c>
      <c r="K11" s="4" t="s">
        <v>30</v>
      </c>
      <c r="L11" s="4">
        <v>-80</v>
      </c>
      <c r="M11" s="4">
        <v>-80</v>
      </c>
      <c r="N11" s="4" t="s">
        <v>55</v>
      </c>
      <c r="O11" s="4" t="s">
        <v>32</v>
      </c>
      <c r="P11" s="4" t="s">
        <v>33</v>
      </c>
      <c r="Q11" s="4">
        <v>0</v>
      </c>
      <c r="R11" s="8">
        <v>44906</v>
      </c>
      <c r="S11" s="6">
        <v>44911</v>
      </c>
      <c r="T11" s="4" t="s">
        <v>34</v>
      </c>
      <c r="U11" s="4">
        <v>-80</v>
      </c>
      <c r="V11" s="4">
        <v>0</v>
      </c>
      <c r="W11" s="4">
        <v>0</v>
      </c>
      <c r="X11" s="4" t="s">
        <v>56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44</v>
      </c>
      <c r="F12" s="6">
        <v>44907</v>
      </c>
      <c r="G12" s="6">
        <v>44908</v>
      </c>
      <c r="H12" s="4">
        <v>1</v>
      </c>
      <c r="I12" s="4">
        <v>1</v>
      </c>
      <c r="J12" s="4">
        <v>1</v>
      </c>
      <c r="K12" s="4" t="s">
        <v>30</v>
      </c>
      <c r="L12" s="4">
        <v>45</v>
      </c>
      <c r="M12" s="4">
        <v>45</v>
      </c>
      <c r="N12" s="4" t="s">
        <v>67</v>
      </c>
      <c r="O12" s="4" t="s">
        <v>32</v>
      </c>
      <c r="P12" s="4" t="s">
        <v>33</v>
      </c>
      <c r="Q12" s="4">
        <v>0</v>
      </c>
      <c r="R12" s="8">
        <v>44907</v>
      </c>
      <c r="S12" s="6">
        <v>44911</v>
      </c>
      <c r="T12" s="4" t="s">
        <v>34</v>
      </c>
      <c r="U12" s="4">
        <v>45</v>
      </c>
      <c r="V12" s="4">
        <v>0</v>
      </c>
      <c r="W12" s="4">
        <v>0</v>
      </c>
      <c r="X12" s="4" t="s">
        <v>68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9">
      <c r="A2" s="5">
        <v>18870654019</v>
      </c>
      <c r="B2" s="6">
        <v>44903</v>
      </c>
      <c r="C2" s="6">
        <v>44908</v>
      </c>
      <c r="D2" s="4">
        <v>495</v>
      </c>
      <c r="E2" s="4" t="str">
        <f>VLOOKUP(A2,HOP!A:L,12,0)</f>
        <v>495.00</v>
      </c>
      <c r="F2" s="4" t="str">
        <f>VLOOKUP(A2,HOP!A:C,3,0)</f>
        <v>2667523</v>
      </c>
      <c r="G2" s="4">
        <f>D2-E2</f>
        <v>0</v>
      </c>
      <c r="H2" s="4" t="str">
        <f>$H$1&amp;F2</f>
        <v>，2667523</v>
      </c>
      <c r="I2" s="4" t="str">
        <f>VLOOKUP(A2,HOP!A:U,21,0)</f>
        <v>直连</v>
      </c>
    </row>
    <row r="3" s="4" customFormat="1" spans="1:9">
      <c r="A3" s="5">
        <v>21125997054</v>
      </c>
      <c r="B3" s="6">
        <v>44903</v>
      </c>
      <c r="C3" s="6">
        <v>44908</v>
      </c>
      <c r="D3" s="4">
        <v>520</v>
      </c>
      <c r="E3" s="4" t="str">
        <f>VLOOKUP(A3,HOP!A:L,12,0)</f>
        <v>520.00</v>
      </c>
      <c r="F3" s="4" t="str">
        <f>VLOOKUP(A3,HOP!A:C,3,0)</f>
        <v>2704367</v>
      </c>
      <c r="G3" s="4">
        <f t="shared" ref="G3:G9" si="0">D3-E3</f>
        <v>0</v>
      </c>
      <c r="H3" s="4" t="str">
        <f t="shared" ref="H3:H9" si="1">$H$1&amp;F3</f>
        <v>，2704367</v>
      </c>
      <c r="I3" s="4" t="str">
        <f>VLOOKUP(A3,HOP!A:U,21,0)</f>
        <v>直连</v>
      </c>
    </row>
    <row r="4" s="4" customFormat="1" hidden="1" spans="1:9">
      <c r="A4" s="5">
        <v>21259662911</v>
      </c>
      <c r="B4" s="6">
        <v>44904</v>
      </c>
      <c r="C4" s="6">
        <v>44908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21872890984</v>
      </c>
      <c r="B5" s="6">
        <v>44906</v>
      </c>
      <c r="C5" s="6">
        <v>44908</v>
      </c>
      <c r="D5" s="4">
        <v>280</v>
      </c>
      <c r="E5" s="4" t="str">
        <f>VLOOKUP(A5,HOP!A:L,12,0)</f>
        <v>280.00</v>
      </c>
      <c r="F5" s="4" t="str">
        <f>VLOOKUP(A5,HOP!A:C,3,0)</f>
        <v>2860175</v>
      </c>
      <c r="G5" s="4">
        <f t="shared" si="0"/>
        <v>0</v>
      </c>
      <c r="H5" s="4" t="str">
        <f t="shared" si="1"/>
        <v>，2860175</v>
      </c>
      <c r="I5" s="4" t="str">
        <f>VLOOKUP(A5,HOP!A:U,21,0)</f>
        <v>直采</v>
      </c>
    </row>
    <row r="6" s="4" customFormat="1" hidden="1" spans="1:9">
      <c r="A6" s="5">
        <v>21892039020</v>
      </c>
      <c r="B6" s="6">
        <v>44907</v>
      </c>
      <c r="C6" s="6">
        <v>44908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21893583140</v>
      </c>
      <c r="B7" s="6">
        <v>44907</v>
      </c>
      <c r="C7" s="6">
        <v>44908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21891631156</v>
      </c>
      <c r="B8" s="6">
        <v>44907</v>
      </c>
      <c r="C8" s="6">
        <v>44908</v>
      </c>
      <c r="D8" s="4">
        <v>84</v>
      </c>
      <c r="E8" s="4" t="str">
        <f>VLOOKUP(A8,HOP!A:L,12,0)</f>
        <v>84.00</v>
      </c>
      <c r="F8" s="4" t="str">
        <f>VLOOKUP(A8,HOP!A:C,3,0)</f>
        <v>2866172</v>
      </c>
      <c r="G8" s="4">
        <f t="shared" si="0"/>
        <v>0</v>
      </c>
      <c r="H8" s="4" t="str">
        <f t="shared" si="1"/>
        <v>，2866172</v>
      </c>
      <c r="I8" s="4" t="str">
        <f>VLOOKUP(A8,HOP!A:U,21,0)</f>
        <v>直采</v>
      </c>
    </row>
    <row r="9" s="4" customFormat="1" spans="1:9">
      <c r="A9" s="5">
        <v>21902044682</v>
      </c>
      <c r="B9" s="6">
        <v>44907</v>
      </c>
      <c r="C9" s="6">
        <v>44908</v>
      </c>
      <c r="D9" s="4">
        <v>45</v>
      </c>
      <c r="E9" s="4" t="str">
        <f>VLOOKUP(A9,HOP!A:L,12,0)</f>
        <v>45.00</v>
      </c>
      <c r="F9" s="4" t="str">
        <f>VLOOKUP(A9,HOP!A:C,3,0)</f>
        <v>2869035</v>
      </c>
      <c r="G9" s="4">
        <f t="shared" si="0"/>
        <v>0</v>
      </c>
      <c r="H9" s="4" t="str">
        <f t="shared" si="1"/>
        <v>，2869035</v>
      </c>
      <c r="I9" s="4" t="str">
        <f>VLOOKUP(A9,HOP!A:U,21,0)</f>
        <v>直连</v>
      </c>
    </row>
    <row r="11" spans="4:4">
      <c r="D11" s="4">
        <f>SUM(D2:D10)</f>
        <v>1424</v>
      </c>
    </row>
    <row r="14" spans="1:4">
      <c r="A14" s="7" t="s">
        <v>70</v>
      </c>
      <c r="C14" s="4">
        <v>364</v>
      </c>
      <c r="D14" s="4">
        <v>2831.08</v>
      </c>
    </row>
    <row r="15" spans="1:4">
      <c r="A15" s="4" t="s">
        <v>71</v>
      </c>
      <c r="C15" s="4">
        <v>1060</v>
      </c>
      <c r="D15" s="4">
        <v>8244.35</v>
      </c>
    </row>
    <row r="16" spans="1:4">
      <c r="A16" s="4" t="s">
        <v>72</v>
      </c>
      <c r="C16" s="4">
        <f>SUBTOTAL(9,C14:C15)</f>
        <v>1424</v>
      </c>
      <c r="D16" s="4">
        <f>SUBTOTAL(9,D14:D15)</f>
        <v>11075.43</v>
      </c>
    </row>
    <row r="17" spans="1:1">
      <c r="A17" s="4" t="s">
        <v>73</v>
      </c>
    </row>
  </sheetData>
  <autoFilter ref="A1:X9">
    <filterColumn colId="3">
      <filters>
        <filter val="280"/>
        <filter val="520"/>
        <filter val="84"/>
        <filter val="45"/>
        <filter val="49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  <c r="V1" s="2" t="s">
        <v>92</v>
      </c>
    </row>
    <row r="2" s="1" customFormat="1" spans="1:22">
      <c r="A2" s="3">
        <v>21902044682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93</v>
      </c>
      <c r="G2" s="1" t="s">
        <v>97</v>
      </c>
      <c r="H2" s="1" t="s">
        <v>98</v>
      </c>
      <c r="I2" s="1" t="s">
        <v>99</v>
      </c>
      <c r="J2" s="1" t="s">
        <v>30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21891631156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93</v>
      </c>
      <c r="G3" s="1" t="s">
        <v>97</v>
      </c>
      <c r="H3" s="1" t="s">
        <v>98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116</v>
      </c>
      <c r="S3" s="1" t="s">
        <v>106</v>
      </c>
      <c r="T3" s="1" t="s">
        <v>107</v>
      </c>
      <c r="U3" s="1" t="s">
        <v>117</v>
      </c>
      <c r="V3" s="1" t="s">
        <v>109</v>
      </c>
    </row>
    <row r="4" s="1" customFormat="1" spans="1:22">
      <c r="A4" s="3">
        <v>21872890984</v>
      </c>
      <c r="B4" s="1" t="s">
        <v>118</v>
      </c>
      <c r="C4" s="1" t="s">
        <v>119</v>
      </c>
      <c r="D4" s="1" t="s">
        <v>120</v>
      </c>
      <c r="E4" s="1" t="s">
        <v>121</v>
      </c>
      <c r="F4" s="1" t="s">
        <v>110</v>
      </c>
      <c r="G4" s="1" t="s">
        <v>97</v>
      </c>
      <c r="H4" s="1" t="s">
        <v>98</v>
      </c>
      <c r="I4" s="1" t="s">
        <v>122</v>
      </c>
      <c r="J4" s="1" t="s">
        <v>30</v>
      </c>
      <c r="K4" s="1" t="s">
        <v>123</v>
      </c>
      <c r="L4" s="1" t="s">
        <v>123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124</v>
      </c>
      <c r="S4" s="1" t="s">
        <v>106</v>
      </c>
      <c r="T4" s="1" t="s">
        <v>107</v>
      </c>
      <c r="U4" s="1" t="s">
        <v>117</v>
      </c>
      <c r="V4" s="1" t="s">
        <v>109</v>
      </c>
    </row>
    <row r="5" s="1" customFormat="1" spans="1:22">
      <c r="A5" s="3">
        <v>21125997054</v>
      </c>
      <c r="B5" s="1" t="s">
        <v>125</v>
      </c>
      <c r="C5" s="1" t="s">
        <v>126</v>
      </c>
      <c r="D5" s="1" t="s">
        <v>127</v>
      </c>
      <c r="E5" s="1" t="s">
        <v>128</v>
      </c>
      <c r="F5" s="1" t="s">
        <v>129</v>
      </c>
      <c r="G5" s="1" t="s">
        <v>97</v>
      </c>
      <c r="H5" s="1" t="s">
        <v>98</v>
      </c>
      <c r="I5" s="1" t="s">
        <v>130</v>
      </c>
      <c r="J5" s="1" t="s">
        <v>30</v>
      </c>
      <c r="K5" s="1" t="s">
        <v>131</v>
      </c>
      <c r="L5" s="1" t="s">
        <v>131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132</v>
      </c>
      <c r="S5" s="1" t="s">
        <v>106</v>
      </c>
      <c r="T5" s="1" t="s">
        <v>107</v>
      </c>
      <c r="U5" s="1" t="s">
        <v>108</v>
      </c>
      <c r="V5" s="1" t="s">
        <v>133</v>
      </c>
    </row>
    <row r="6" s="1" customFormat="1" spans="1:22">
      <c r="A6" s="3">
        <v>18870654019</v>
      </c>
      <c r="B6" s="1" t="s">
        <v>134</v>
      </c>
      <c r="C6" s="1" t="s">
        <v>135</v>
      </c>
      <c r="D6" s="1" t="s">
        <v>136</v>
      </c>
      <c r="E6" s="1" t="s">
        <v>137</v>
      </c>
      <c r="F6" s="1" t="s">
        <v>129</v>
      </c>
      <c r="G6" s="1" t="s">
        <v>97</v>
      </c>
      <c r="H6" s="1" t="s">
        <v>98</v>
      </c>
      <c r="I6" s="1" t="s">
        <v>138</v>
      </c>
      <c r="J6" s="1" t="s">
        <v>30</v>
      </c>
      <c r="K6" s="1" t="s">
        <v>139</v>
      </c>
      <c r="L6" s="1" t="s">
        <v>139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140</v>
      </c>
      <c r="S6" s="1" t="s">
        <v>106</v>
      </c>
      <c r="T6" s="1" t="s">
        <v>107</v>
      </c>
      <c r="U6" s="1" t="s">
        <v>108</v>
      </c>
      <c r="V6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2022-12-16T01:49:18Z</dcterms:created>
  <dcterms:modified xsi:type="dcterms:W3CDTF">2022-12-16T02:47:10Z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E791ECCC95DE4ABA88B4F60E18D8637A</vt:lpwstr>
  </property>
  <property fmtid="{D5CDD505-2E9C-101B-9397-08002B2CF9AE}" pid="3" name="KSOProductBuildVer">
    <vt:lpwstr>2052-11.1.0.12980</vt:lpwstr>
  </property>
</Properties>
</file>