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<sst xmlns="http://schemas.openxmlformats.org/spreadsheetml/2006/main" count="302" uniqueCount="170">
  <si>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</si>
  <si>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</si>
  <si>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</si>
  <si>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</si>
  <si>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</si>
  <si>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</si>
  <si>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</si>
  <si>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</si>
  <si>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</si>
  <si>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</si>
  <si>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</si>
  <si>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</si>
  <si>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</si>
  <si>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</si>
  <si>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</si>
  <si>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</si>
  <si>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</si>
  <si>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</si>
  <si>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</si>
  <si>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</si>
  <si>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</si>
  <si>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</si>
  <si>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</si>
  <si>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</si>
  <si>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</si>
  <si>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17971972248	</t>
  </si>
  <si>
    <t>Ctrip</t>
  </si>
  <si>
    <t>正常</t>
  </si>
  <si>
    <t>[普吉岛]普吉岛卡塔坦尼海滩度假村(SHA Extra Plus)(Katathani Phuket Beach Resort(SHA Extra Plus))(7071148)</t>
  </si>
  <si>
    <t>豪华房&lt;不退款&gt;&lt;2人入住&gt;</t>
  </si>
  <si>
    <t>USD</t>
  </si>
  <si>
    <t>Torre/Joel,Torre/Joel</t>
  </si>
  <si>
    <t>CA6352221219USD-W</t>
  </si>
  <si>
    <t>未提现</t>
  </si>
  <si>
    <t>携程开票</t>
  </si>
  <si>
    <t xml:space="preserve">2559149	</t>
  </si>
  <si>
    <t xml:space="preserve">HGUConf1946054254	</t>
  </si>
  <si>
    <t xml:space="preserve">18013111038	</t>
  </si>
  <si>
    <t>[班木思]考艾里克儿康赛特伊桑精品度假村 (SHA Plus+)(Recall Isaan Isan Concept at Khaoyai (SHA Plus+))(44695778)</t>
  </si>
  <si>
    <t>豪华大床房(至少连住2晚及以上)&lt;2人入住&gt;&lt;不退款&gt;&lt;早餐&gt;</t>
  </si>
  <si>
    <t>Klakhaeng/Thodsaphon,Klakhaeng/Thodsaphon</t>
  </si>
  <si>
    <t xml:space="preserve">	</t>
  </si>
  <si>
    <t xml:space="preserve">EXP-1949983273	</t>
  </si>
  <si>
    <t xml:space="preserve">18085528527	</t>
  </si>
  <si>
    <t>[班木思]拷艾 DNA 超级新鲜空气度假村酒店(DNA Super Ozone Resort KhaoYai)(39582210)</t>
  </si>
  <si>
    <t>DNA 别墅(至少连住2晚及以上)&lt;2人入住&gt;&lt;不退款&gt;</t>
  </si>
  <si>
    <t>punnada/jeab,punnada/jeab</t>
  </si>
  <si>
    <t xml:space="preserve">21201033116	</t>
  </si>
  <si>
    <t>[纽约]纽约时代广场南希尔顿花园酒店(Hilton Garden Inn New York Times Square South)(24912900)</t>
  </si>
  <si>
    <t>特大床房(至少连住2晚及以上)</t>
  </si>
  <si>
    <t>Morton/Robert Jacob</t>
  </si>
  <si>
    <t xml:space="preserve">21622619872	</t>
  </si>
  <si>
    <t>[吉隆坡]吉隆坡四季酒店(Four Seasons Hotel Kuala Lumpur)(16978223)</t>
  </si>
  <si>
    <t>城景两张双人床房(至少连住2晚及以上)&lt;早餐&gt;</t>
  </si>
  <si>
    <t>Yong/Li Ping</t>
  </si>
  <si>
    <t xml:space="preserve">2766745	</t>
  </si>
  <si>
    <t xml:space="preserve">3167635	</t>
  </si>
  <si>
    <t xml:space="preserve">21793843543	</t>
  </si>
  <si>
    <t>[曼谷]曼谷素坤逸航站 21 中心酒店 (SHA Plus+)(Grande Centre Point Hotel Terminal 21 (SHA Plus+))(8628098)</t>
  </si>
  <si>
    <t>豪华尊贵房(至少连住2晚及以上)</t>
  </si>
  <si>
    <t>Park/Ji Na</t>
  </si>
  <si>
    <t xml:space="preserve">2797532	</t>
  </si>
  <si>
    <t xml:space="preserve">389921	</t>
  </si>
  <si>
    <t xml:space="preserve">21802187667	</t>
  </si>
  <si>
    <t>四季公园景套房(至少连住2晚及以上)&lt;早餐&gt;</t>
  </si>
  <si>
    <t>Saeed/Sami</t>
  </si>
  <si>
    <t xml:space="preserve">2800446	</t>
  </si>
  <si>
    <t xml:space="preserve">3170138	</t>
  </si>
  <si>
    <t>取消</t>
  </si>
  <si>
    <t>，</t>
  </si>
  <si>
    <t>携程工号714131客人是要修改日期至2023/01/23- 01/25， 补款单21863899894</t>
  </si>
  <si>
    <t>CA6352230130USD-W</t>
  </si>
  <si>
    <t>本期扣款143元</t>
  </si>
  <si>
    <t>A221219113910481</t>
  </si>
  <si>
    <t>A221219114020481</t>
  </si>
  <si>
    <t>USD / THB 当前参考汇率: 34.754</t>
  </si>
  <si>
    <t>总计： 3827 USD/
133003.56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</si>
  <si>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</si>
  <si>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</si>
  <si>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</si>
  <si>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</si>
  <si>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</si>
  <si>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</si>
  <si>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</si>
  <si>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</si>
  <si>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</si>
  <si>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</si>
  <si>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</si>
  <si>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</si>
  <si>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</si>
  <si>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</si>
  <si>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</si>
  <si>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</si>
  <si>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</si>
  <si>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</si>
  <si>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</si>
  <si>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2022-11-15</t>
  </si>
  <si>
    <t>2800446</t>
  </si>
  <si>
    <t>吉隆坡四季酒店</t>
  </si>
  <si>
    <t>Saeed Sami</t>
  </si>
  <si>
    <t>2022-12-13</t>
  </si>
  <si>
    <t>2022-12-17</t>
  </si>
  <si>
    <t>退房日周结</t>
  </si>
  <si>
    <t>10321.00</t>
  </si>
  <si>
    <t>1456.00</t>
  </si>
  <si>
    <t>0</t>
  </si>
  <si>
    <t>0.00</t>
  </si>
  <si>
    <t>携程国际直连(CIT)</t>
  </si>
  <si>
    <t>01.011176</t>
  </si>
  <si>
    <t>2022-11-16 12:37:21</t>
  </si>
  <si>
    <t>否</t>
  </si>
  <si>
    <t>CIT(Thailand) CO,. Ltd</t>
  </si>
  <si>
    <t>直采</t>
  </si>
  <si>
    <t>马来西亚</t>
  </si>
  <si>
    <t>2022-11-14</t>
  </si>
  <si>
    <t>2797532</t>
  </si>
  <si>
    <t>曼谷素坤逸航站 21 中心酒店 (SHA Plus+)</t>
  </si>
  <si>
    <t>Park Ji Na</t>
  </si>
  <si>
    <t>2022-12-10</t>
  </si>
  <si>
    <t>2022-12-12</t>
  </si>
  <si>
    <t>2169.07</t>
  </si>
  <si>
    <t>305.00</t>
  </si>
  <si>
    <t>2022-11-14 20:28:04</t>
  </si>
  <si>
    <t>泰国</t>
  </si>
  <si>
    <t>2022-10-30</t>
  </si>
  <si>
    <t>2766745</t>
  </si>
  <si>
    <t>Yong Li Ping</t>
  </si>
  <si>
    <t>2022-12-11</t>
  </si>
  <si>
    <t>3475.06</t>
  </si>
  <si>
    <t>478.00</t>
  </si>
  <si>
    <t>621.00</t>
  </si>
  <si>
    <t>143</t>
  </si>
  <si>
    <t>1039</t>
  </si>
  <si>
    <t>2022-10-30 20:51:43</t>
  </si>
  <si>
    <t>2022-09-26</t>
  </si>
  <si>
    <t>2711012</t>
  </si>
  <si>
    <t>纽约时代广场南希尔顿花园酒店</t>
  </si>
  <si>
    <t>Morton Robert Jacob</t>
  </si>
  <si>
    <t>2022-12-09</t>
  </si>
  <si>
    <t>9004.34</t>
  </si>
  <si>
    <t>1260.00</t>
  </si>
  <si>
    <t>2022-09-26 23:49:28</t>
  </si>
  <si>
    <t>直连</t>
  </si>
  <si>
    <t>美国</t>
  </si>
  <si>
    <t>2022-06-10</t>
  </si>
  <si>
    <t>2584291</t>
  </si>
  <si>
    <t>拷艾 DNA 超级新鲜空气度假村酒店</t>
  </si>
  <si>
    <t>punnada jeab,punnada jeab</t>
  </si>
  <si>
    <t>550.05</t>
  </si>
  <si>
    <t>82.00</t>
  </si>
  <si>
    <t>-82</t>
  </si>
  <si>
    <t>-550</t>
  </si>
  <si>
    <t>2022-06-10 13:48:25</t>
  </si>
  <si>
    <t>2022-05-28</t>
  </si>
  <si>
    <t>2567014</t>
  </si>
  <si>
    <t>考艾里克儿康赛特伊桑精品度假村 (SHA Plus+)</t>
  </si>
  <si>
    <t>Klakhaeng Thodsaphon,Klakhaeng Thodsaphon</t>
  </si>
  <si>
    <t>2022-12-16</t>
  </si>
  <si>
    <t>2022-12-18</t>
  </si>
  <si>
    <t>1047.49</t>
  </si>
  <si>
    <t>156.00</t>
  </si>
  <si>
    <t>2022-05-28 18:41:44</t>
  </si>
  <si>
    <t>2022-05-21</t>
  </si>
  <si>
    <t>2559149</t>
  </si>
  <si>
    <t>普吉岛卡塔坦尼海滩度假村(SHA Extra Plus)</t>
  </si>
  <si>
    <t>Torre Joel,Torre Joel</t>
  </si>
  <si>
    <t>2022-12-14</t>
  </si>
  <si>
    <t>1153.72</t>
  </si>
  <si>
    <t>172.00</t>
  </si>
  <si>
    <t>2022-05-21 18:26:13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</si>
</sst>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12</xdr:col>
      <xdr:colOff>523875</xdr:colOff>
      <xdr:row>51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9515475" cy="4819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C40" sqref="C40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44908</v>
      </c>
      <c r="G2" s="6">
        <v>44909</v>
      </c>
      <c r="H2" s="4">
        <v>1</v>
      </c>
      <c r="I2" s="4">
        <v>1</v>
      </c>
      <c r="J2" s="4">
        <v>1</v>
      </c>
      <c r="K2" s="4" t="s">
        <v>30</v>
      </c>
      <c r="L2" s="4">
        <v>172</v>
      </c>
      <c r="M2" s="4">
        <v>172</v>
      </c>
      <c r="N2" s="4" t="s">
        <v>31</v>
      </c>
      <c r="O2" s="4" t="s">
        <v>32</v>
      </c>
      <c r="P2" s="4" t="s">
        <v>33</v>
      </c>
      <c r="Q2" s="4">
        <v>0</v>
      </c>
      <c r="R2" s="7">
        <v>44702</v>
      </c>
      <c r="S2" s="6">
        <v>44914</v>
      </c>
      <c r="T2" s="4" t="s">
        <v>34</v>
      </c>
      <c r="U2" s="4">
        <v>172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44911</v>
      </c>
      <c r="G3" s="6">
        <v>44913</v>
      </c>
      <c r="H3" s="4">
        <v>1</v>
      </c>
      <c r="I3" s="4">
        <v>2</v>
      </c>
      <c r="J3" s="4">
        <v>2</v>
      </c>
      <c r="K3" s="4" t="s">
        <v>30</v>
      </c>
      <c r="L3" s="4">
        <v>156</v>
      </c>
      <c r="M3" s="4">
        <v>156</v>
      </c>
      <c r="N3" s="4" t="s">
        <v>40</v>
      </c>
      <c r="O3" s="4" t="s">
        <v>32</v>
      </c>
      <c r="P3" s="4" t="s">
        <v>33</v>
      </c>
      <c r="Q3" s="4">
        <v>0</v>
      </c>
      <c r="R3" s="7">
        <v>44709</v>
      </c>
      <c r="S3" s="6">
        <v>44914</v>
      </c>
      <c r="T3" s="4" t="s">
        <v>34</v>
      </c>
      <c r="U3" s="4">
        <v>156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44905</v>
      </c>
      <c r="G4" s="6">
        <v>44907</v>
      </c>
      <c r="H4" s="4">
        <v>1</v>
      </c>
      <c r="I4" s="4">
        <v>2</v>
      </c>
      <c r="J4" s="4">
        <v>2</v>
      </c>
      <c r="K4" s="4" t="s">
        <v>30</v>
      </c>
      <c r="L4" s="4">
        <v>82</v>
      </c>
      <c r="M4" s="4">
        <v>82</v>
      </c>
      <c r="N4" s="4" t="s">
        <v>46</v>
      </c>
      <c r="O4" s="4" t="s">
        <v>32</v>
      </c>
      <c r="P4" s="4" t="s">
        <v>33</v>
      </c>
      <c r="Q4" s="4">
        <v>0</v>
      </c>
      <c r="R4" s="7">
        <v>44722</v>
      </c>
      <c r="S4" s="6">
        <v>44914</v>
      </c>
      <c r="T4" s="4" t="s">
        <v>34</v>
      </c>
      <c r="U4" s="4">
        <v>82</v>
      </c>
      <c r="V4" s="4">
        <v>0</v>
      </c>
      <c r="W4" s="4">
        <v>0</v>
      </c>
      <c r="X4" s="4" t="s">
        <v>41</v>
      </c>
      <c r="Y4" s="4" t="s">
        <v>41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44904</v>
      </c>
      <c r="G5" s="6">
        <v>44908</v>
      </c>
      <c r="H5" s="4">
        <v>1</v>
      </c>
      <c r="I5" s="4">
        <v>4</v>
      </c>
      <c r="J5" s="4">
        <v>4</v>
      </c>
      <c r="K5" s="4" t="s">
        <v>30</v>
      </c>
      <c r="L5" s="4">
        <v>1260</v>
      </c>
      <c r="M5" s="4">
        <v>1260</v>
      </c>
      <c r="N5" s="4" t="s">
        <v>50</v>
      </c>
      <c r="O5" s="4" t="s">
        <v>32</v>
      </c>
      <c r="P5" s="4" t="s">
        <v>33</v>
      </c>
      <c r="Q5" s="4">
        <v>0</v>
      </c>
      <c r="R5" s="7">
        <v>44830</v>
      </c>
      <c r="S5" s="6">
        <v>44914</v>
      </c>
      <c r="T5" s="4" t="s">
        <v>34</v>
      </c>
      <c r="U5" s="4">
        <v>1260</v>
      </c>
      <c r="V5" s="4">
        <v>0</v>
      </c>
      <c r="W5" s="4">
        <v>0</v>
      </c>
      <c r="X5" s="4" t="s">
        <v>41</v>
      </c>
      <c r="Y5" s="4" t="s">
        <v>41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44906</v>
      </c>
      <c r="G6" s="6">
        <v>44908</v>
      </c>
      <c r="H6" s="4">
        <v>1</v>
      </c>
      <c r="I6" s="4">
        <v>2</v>
      </c>
      <c r="J6" s="4">
        <v>2</v>
      </c>
      <c r="K6" s="4" t="s">
        <v>30</v>
      </c>
      <c r="L6" s="4">
        <v>478</v>
      </c>
      <c r="M6" s="4">
        <v>478</v>
      </c>
      <c r="N6" s="4" t="s">
        <v>54</v>
      </c>
      <c r="O6" s="4" t="s">
        <v>32</v>
      </c>
      <c r="P6" s="4" t="s">
        <v>33</v>
      </c>
      <c r="Q6" s="4">
        <v>0</v>
      </c>
      <c r="R6" s="7">
        <v>44864</v>
      </c>
      <c r="S6" s="6">
        <v>44914</v>
      </c>
      <c r="T6" s="4" t="s">
        <v>34</v>
      </c>
      <c r="U6" s="4">
        <v>478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44905</v>
      </c>
      <c r="G7" s="6">
        <v>44907</v>
      </c>
      <c r="H7" s="4">
        <v>1</v>
      </c>
      <c r="I7" s="4">
        <v>2</v>
      </c>
      <c r="J7" s="4">
        <v>2</v>
      </c>
      <c r="K7" s="4" t="s">
        <v>30</v>
      </c>
      <c r="L7" s="4">
        <v>305</v>
      </c>
      <c r="M7" s="4">
        <v>305</v>
      </c>
      <c r="N7" s="4" t="s">
        <v>60</v>
      </c>
      <c r="O7" s="4" t="s">
        <v>32</v>
      </c>
      <c r="P7" s="4" t="s">
        <v>33</v>
      </c>
      <c r="Q7" s="4">
        <v>0</v>
      </c>
      <c r="R7" s="7">
        <v>44879</v>
      </c>
      <c r="S7" s="6">
        <v>44914</v>
      </c>
      <c r="T7" s="4" t="s">
        <v>34</v>
      </c>
      <c r="U7" s="4">
        <v>305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52</v>
      </c>
      <c r="E8" s="4" t="s">
        <v>64</v>
      </c>
      <c r="F8" s="6">
        <v>44908</v>
      </c>
      <c r="G8" s="6">
        <v>44912</v>
      </c>
      <c r="H8" s="4">
        <v>1</v>
      </c>
      <c r="I8" s="4">
        <v>4</v>
      </c>
      <c r="J8" s="4">
        <v>4</v>
      </c>
      <c r="K8" s="4" t="s">
        <v>30</v>
      </c>
      <c r="L8" s="4">
        <v>1456</v>
      </c>
      <c r="M8" s="4">
        <v>1456</v>
      </c>
      <c r="N8" s="4" t="s">
        <v>65</v>
      </c>
      <c r="O8" s="4" t="s">
        <v>32</v>
      </c>
      <c r="P8" s="4" t="s">
        <v>33</v>
      </c>
      <c r="Q8" s="4">
        <v>0</v>
      </c>
      <c r="R8" s="7">
        <v>44880</v>
      </c>
      <c r="S8" s="6">
        <v>44914</v>
      </c>
      <c r="T8" s="4" t="s">
        <v>34</v>
      </c>
      <c r="U8" s="4">
        <v>1456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43</v>
      </c>
      <c r="B9" s="4" t="s">
        <v>26</v>
      </c>
      <c r="C9" s="4" t="s">
        <v>68</v>
      </c>
      <c r="D9" s="4" t="s">
        <v>44</v>
      </c>
      <c r="E9" s="4" t="s">
        <v>45</v>
      </c>
      <c r="F9" s="6">
        <v>44905</v>
      </c>
      <c r="G9" s="6">
        <v>44907</v>
      </c>
      <c r="H9" s="4">
        <v>1</v>
      </c>
      <c r="I9" s="4">
        <v>2</v>
      </c>
      <c r="J9" s="4">
        <v>2</v>
      </c>
      <c r="K9" s="4" t="s">
        <v>30</v>
      </c>
      <c r="L9" s="4">
        <v>-82</v>
      </c>
      <c r="M9" s="4">
        <v>-82</v>
      </c>
      <c r="N9" s="4" t="s">
        <v>46</v>
      </c>
      <c r="O9" s="4" t="s">
        <v>32</v>
      </c>
      <c r="P9" s="4" t="s">
        <v>33</v>
      </c>
      <c r="Q9" s="4">
        <v>0</v>
      </c>
      <c r="R9" s="7">
        <v>44722</v>
      </c>
      <c r="S9" s="6">
        <v>44914</v>
      </c>
      <c r="T9" s="4" t="s">
        <v>34</v>
      </c>
      <c r="U9" s="4">
        <v>-82</v>
      </c>
      <c r="V9" s="4">
        <v>0</v>
      </c>
      <c r="W9" s="4">
        <v>0</v>
      </c>
      <c r="X9" s="4" t="s">
        <v>41</v>
      </c>
      <c r="Y9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tabSelected="1" workbookViewId="0">
      <selection activeCell="A14" sqref="A14:D17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69</v>
      </c>
    </row>
    <row r="2" s="4" customFormat="1" spans="1:9">
      <c r="A2" s="5">
        <v>17971972248</v>
      </c>
      <c r="B2" s="6">
        <v>44908</v>
      </c>
      <c r="C2" s="6">
        <v>44909</v>
      </c>
      <c r="D2" s="4">
        <v>172</v>
      </c>
      <c r="E2" s="4" t="str">
        <f>VLOOKUP(A2,HOP!A:L,12,0)</f>
        <v>172.00</v>
      </c>
      <c r="F2" s="4" t="str">
        <f>VLOOKUP(A2,HOP!A:C,3,0)</f>
        <v>2559149</v>
      </c>
      <c r="G2" s="4">
        <f>D2-E2</f>
        <v>0</v>
      </c>
      <c r="H2" s="4" t="str">
        <f>$H$1&amp;F2</f>
        <v>，2559149</v>
      </c>
      <c r="I2" s="4" t="str">
        <f>VLOOKUP(A2,HOP!A:U,21,0)</f>
        <v>直连</v>
      </c>
    </row>
    <row r="3" s="4" customFormat="1" spans="1:9">
      <c r="A3" s="5">
        <v>18013111038</v>
      </c>
      <c r="B3" s="6">
        <v>44911</v>
      </c>
      <c r="C3" s="6">
        <v>44913</v>
      </c>
      <c r="D3" s="4">
        <v>156</v>
      </c>
      <c r="E3" s="4" t="str">
        <f>VLOOKUP(A3,HOP!A:L,12,0)</f>
        <v>156.00</v>
      </c>
      <c r="F3" s="4" t="str">
        <f>VLOOKUP(A3,HOP!A:C,3,0)</f>
        <v>2567014</v>
      </c>
      <c r="G3" s="4">
        <f t="shared" ref="G3:G8" si="0">D3-E3</f>
        <v>0</v>
      </c>
      <c r="H3" s="4" t="str">
        <f t="shared" ref="H3:H8" si="1">$H$1&amp;F3</f>
        <v>，2567014</v>
      </c>
      <c r="I3" s="4" t="str">
        <f>VLOOKUP(A3,HOP!A:U,21,0)</f>
        <v>直连</v>
      </c>
    </row>
    <row r="4" s="4" customFormat="1" spans="1:9">
      <c r="A4" s="5">
        <v>18085528527</v>
      </c>
      <c r="B4" s="6">
        <v>44905</v>
      </c>
      <c r="C4" s="6">
        <v>44907</v>
      </c>
      <c r="D4" s="4">
        <v>0</v>
      </c>
      <c r="E4" s="4" t="str">
        <f>VLOOKUP(A4,HOP!A:L,12,0)</f>
        <v>0.00</v>
      </c>
      <c r="F4" s="4" t="str">
        <f>VLOOKUP(A4,HOP!A:C,3,0)</f>
        <v>2584291</v>
      </c>
      <c r="G4" s="4">
        <f t="shared" si="0"/>
        <v>0</v>
      </c>
      <c r="H4" s="4" t="str">
        <f t="shared" si="1"/>
        <v>，2584291</v>
      </c>
      <c r="I4" s="4" t="str">
        <f>VLOOKUP(A4,HOP!A:U,21,0)</f>
        <v>直连</v>
      </c>
    </row>
    <row r="5" s="4" customFormat="1" spans="1:9">
      <c r="A5" s="5">
        <v>21201033116</v>
      </c>
      <c r="B5" s="6">
        <v>44904</v>
      </c>
      <c r="C5" s="6">
        <v>44908</v>
      </c>
      <c r="D5" s="4">
        <v>1260</v>
      </c>
      <c r="E5" s="4" t="str">
        <f>VLOOKUP(A5,HOP!A:L,12,0)</f>
        <v>1260.00</v>
      </c>
      <c r="F5" s="4" t="str">
        <f>VLOOKUP(A5,HOP!A:C,3,0)</f>
        <v>2711012</v>
      </c>
      <c r="G5" s="4">
        <f t="shared" si="0"/>
        <v>0</v>
      </c>
      <c r="H5" s="4" t="str">
        <f t="shared" si="1"/>
        <v>，2711012</v>
      </c>
      <c r="I5" s="4" t="str">
        <f>VLOOKUP(A5,HOP!A:U,21,0)</f>
        <v>直连</v>
      </c>
    </row>
    <row r="6" s="4" customFormat="1" spans="1:20">
      <c r="A6" s="5">
        <v>21622619872</v>
      </c>
      <c r="B6" s="6">
        <v>44906</v>
      </c>
      <c r="C6" s="6">
        <v>44908</v>
      </c>
      <c r="D6" s="4">
        <v>478</v>
      </c>
      <c r="E6" s="4" t="str">
        <f>VLOOKUP(A6,HOP!A:L,12,0)</f>
        <v>621.00</v>
      </c>
      <c r="F6" s="4" t="str">
        <f>VLOOKUP(A6,HOP!A:C,3,0)</f>
        <v>2766745</v>
      </c>
      <c r="G6" s="4">
        <f t="shared" si="0"/>
        <v>-143</v>
      </c>
      <c r="H6" s="4" t="str">
        <f t="shared" si="1"/>
        <v>，2766745</v>
      </c>
      <c r="I6" s="4" t="str">
        <f>VLOOKUP(A6,HOP!A:U,21,0)</f>
        <v>直采</v>
      </c>
      <c r="J6" s="4" t="s">
        <v>70</v>
      </c>
      <c r="R6" s="4" t="s">
        <v>71</v>
      </c>
      <c r="T6" s="4" t="s">
        <v>72</v>
      </c>
    </row>
    <row r="7" s="4" customFormat="1" spans="1:9">
      <c r="A7" s="5">
        <v>21793843543</v>
      </c>
      <c r="B7" s="6">
        <v>44905</v>
      </c>
      <c r="C7" s="6">
        <v>44907</v>
      </c>
      <c r="D7" s="4">
        <v>305</v>
      </c>
      <c r="E7" s="4" t="str">
        <f>VLOOKUP(A7,HOP!A:L,12,0)</f>
        <v>305.00</v>
      </c>
      <c r="F7" s="4" t="str">
        <f>VLOOKUP(A7,HOP!A:C,3,0)</f>
        <v>2797532</v>
      </c>
      <c r="G7" s="4">
        <f t="shared" si="0"/>
        <v>0</v>
      </c>
      <c r="H7" s="4" t="str">
        <f t="shared" si="1"/>
        <v>，2797532</v>
      </c>
      <c r="I7" s="4" t="str">
        <f>VLOOKUP(A7,HOP!A:U,21,0)</f>
        <v>直采</v>
      </c>
    </row>
    <row r="8" s="4" customFormat="1" spans="1:9">
      <c r="A8" s="5">
        <v>21802187667</v>
      </c>
      <c r="B8" s="6">
        <v>44908</v>
      </c>
      <c r="C8" s="6">
        <v>44912</v>
      </c>
      <c r="D8" s="4">
        <v>1456</v>
      </c>
      <c r="E8" s="4" t="str">
        <f>VLOOKUP(A8,HOP!A:L,12,0)</f>
        <v>1456.00</v>
      </c>
      <c r="F8" s="4" t="str">
        <f>VLOOKUP(A8,HOP!A:C,3,0)</f>
        <v>2800446</v>
      </c>
      <c r="G8" s="4">
        <f t="shared" si="0"/>
        <v>0</v>
      </c>
      <c r="H8" s="4" t="str">
        <f t="shared" si="1"/>
        <v>，2800446</v>
      </c>
      <c r="I8" s="4" t="str">
        <f>VLOOKUP(A8,HOP!A:U,21,0)</f>
        <v>直采</v>
      </c>
    </row>
    <row r="10" spans="4:4">
      <c r="D10" s="4">
        <f>SUM(D2:D9)</f>
        <v>3827</v>
      </c>
    </row>
    <row r="14" spans="1:4">
      <c r="A14" s="4" t="s">
        <v>73</v>
      </c>
      <c r="C14" s="4">
        <v>2239</v>
      </c>
      <c r="D14" s="4">
        <v>77814.21</v>
      </c>
    </row>
    <row r="15" spans="1:4">
      <c r="A15" s="4" t="s">
        <v>74</v>
      </c>
      <c r="C15" s="4">
        <v>1588</v>
      </c>
      <c r="D15" s="4">
        <v>55189.35</v>
      </c>
    </row>
    <row r="16" spans="1:4">
      <c r="A16" s="4" t="s">
        <v>75</v>
      </c>
      <c r="C16" s="4">
        <f>SUM(C14:C15)</f>
        <v>3827</v>
      </c>
      <c r="D16" s="4">
        <f>SUM(D14:D15)</f>
        <v>133003.56</v>
      </c>
    </row>
    <row r="17" spans="1:1">
      <c r="A17" s="4" t="s">
        <v>76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2">
      <c r="A1" s="2" t="s">
        <v>77</v>
      </c>
      <c r="B1" s="2" t="s">
        <v>78</v>
      </c>
      <c r="C1" s="2" t="s">
        <v>79</v>
      </c>
      <c r="D1" s="2" t="s">
        <v>80</v>
      </c>
      <c r="E1" s="2" t="s">
        <v>13</v>
      </c>
      <c r="F1" s="2" t="s">
        <v>5</v>
      </c>
      <c r="G1" s="2" t="s">
        <v>6</v>
      </c>
      <c r="H1" s="2" t="s">
        <v>81</v>
      </c>
      <c r="I1" s="2" t="s">
        <v>82</v>
      </c>
      <c r="J1" s="2" t="s">
        <v>83</v>
      </c>
      <c r="K1" s="2" t="s">
        <v>84</v>
      </c>
      <c r="L1" s="2" t="s">
        <v>85</v>
      </c>
      <c r="M1" s="2" t="s">
        <v>86</v>
      </c>
      <c r="N1" s="2" t="s">
        <v>87</v>
      </c>
      <c r="O1" s="2" t="s">
        <v>88</v>
      </c>
      <c r="P1" s="2" t="s">
        <v>89</v>
      </c>
      <c r="Q1" s="2" t="s">
        <v>90</v>
      </c>
      <c r="R1" s="2" t="s">
        <v>91</v>
      </c>
      <c r="S1" s="2" t="s">
        <v>92</v>
      </c>
      <c r="T1" s="2" t="s">
        <v>93</v>
      </c>
      <c r="U1" s="2" t="s">
        <v>94</v>
      </c>
      <c r="V1" s="2" t="s">
        <v>95</v>
      </c>
    </row>
    <row r="2" s="1" customFormat="1" spans="1:22">
      <c r="A2" s="3">
        <v>21802187667</v>
      </c>
      <c r="B2" s="1" t="s">
        <v>96</v>
      </c>
      <c r="C2" s="1" t="s">
        <v>97</v>
      </c>
      <c r="D2" s="1" t="s">
        <v>98</v>
      </c>
      <c r="E2" s="1" t="s">
        <v>99</v>
      </c>
      <c r="F2" s="1" t="s">
        <v>100</v>
      </c>
      <c r="G2" s="1" t="s">
        <v>101</v>
      </c>
      <c r="H2" s="1" t="s">
        <v>102</v>
      </c>
      <c r="I2" s="1" t="s">
        <v>103</v>
      </c>
      <c r="J2" s="1" t="s">
        <v>30</v>
      </c>
      <c r="K2" s="1" t="s">
        <v>104</v>
      </c>
      <c r="L2" s="1" t="s">
        <v>104</v>
      </c>
      <c r="M2" s="1" t="s">
        <v>105</v>
      </c>
      <c r="N2" s="1" t="s">
        <v>105</v>
      </c>
      <c r="O2" s="1" t="s">
        <v>106</v>
      </c>
      <c r="P2" s="1" t="s">
        <v>107</v>
      </c>
      <c r="Q2" s="1" t="s">
        <v>108</v>
      </c>
      <c r="R2" s="1" t="s">
        <v>109</v>
      </c>
      <c r="S2" s="1" t="s">
        <v>110</v>
      </c>
      <c r="T2" s="1" t="s">
        <v>111</v>
      </c>
      <c r="U2" s="1" t="s">
        <v>112</v>
      </c>
      <c r="V2" s="1" t="s">
        <v>113</v>
      </c>
    </row>
    <row r="3" s="1" customFormat="1" spans="1:22">
      <c r="A3" s="3">
        <v>21793843543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  <c r="G3" s="1" t="s">
        <v>119</v>
      </c>
      <c r="H3" s="1" t="s">
        <v>102</v>
      </c>
      <c r="I3" s="1" t="s">
        <v>120</v>
      </c>
      <c r="J3" s="1" t="s">
        <v>30</v>
      </c>
      <c r="K3" s="1" t="s">
        <v>121</v>
      </c>
      <c r="L3" s="1" t="s">
        <v>121</v>
      </c>
      <c r="M3" s="1" t="s">
        <v>105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122</v>
      </c>
      <c r="S3" s="1" t="s">
        <v>110</v>
      </c>
      <c r="T3" s="1" t="s">
        <v>111</v>
      </c>
      <c r="U3" s="1" t="s">
        <v>112</v>
      </c>
      <c r="V3" s="1" t="s">
        <v>123</v>
      </c>
    </row>
    <row r="4" s="1" customFormat="1" spans="1:22">
      <c r="A4" s="3">
        <v>21622619872</v>
      </c>
      <c r="B4" s="1" t="s">
        <v>124</v>
      </c>
      <c r="C4" s="1" t="s">
        <v>125</v>
      </c>
      <c r="D4" s="1" t="s">
        <v>98</v>
      </c>
      <c r="E4" s="1" t="s">
        <v>126</v>
      </c>
      <c r="F4" s="1" t="s">
        <v>127</v>
      </c>
      <c r="G4" s="1" t="s">
        <v>100</v>
      </c>
      <c r="H4" s="1" t="s">
        <v>102</v>
      </c>
      <c r="I4" s="1" t="s">
        <v>128</v>
      </c>
      <c r="J4" s="1" t="s">
        <v>30</v>
      </c>
      <c r="K4" s="1" t="s">
        <v>129</v>
      </c>
      <c r="L4" s="1" t="s">
        <v>130</v>
      </c>
      <c r="M4" s="1" t="s">
        <v>131</v>
      </c>
      <c r="N4" s="1" t="s">
        <v>132</v>
      </c>
      <c r="O4" s="1" t="s">
        <v>106</v>
      </c>
      <c r="P4" s="1" t="s">
        <v>107</v>
      </c>
      <c r="Q4" s="1" t="s">
        <v>108</v>
      </c>
      <c r="R4" s="1" t="s">
        <v>133</v>
      </c>
      <c r="S4" s="1" t="s">
        <v>110</v>
      </c>
      <c r="T4" s="1" t="s">
        <v>111</v>
      </c>
      <c r="U4" s="1" t="s">
        <v>112</v>
      </c>
      <c r="V4" s="1" t="s">
        <v>113</v>
      </c>
    </row>
    <row r="5" s="1" customFormat="1" spans="1:22">
      <c r="A5" s="3">
        <v>21201033116</v>
      </c>
      <c r="B5" s="1" t="s">
        <v>134</v>
      </c>
      <c r="C5" s="1" t="s">
        <v>135</v>
      </c>
      <c r="D5" s="1" t="s">
        <v>136</v>
      </c>
      <c r="E5" s="1" t="s">
        <v>137</v>
      </c>
      <c r="F5" s="1" t="s">
        <v>138</v>
      </c>
      <c r="G5" s="1" t="s">
        <v>100</v>
      </c>
      <c r="H5" s="1" t="s">
        <v>102</v>
      </c>
      <c r="I5" s="1" t="s">
        <v>139</v>
      </c>
      <c r="J5" s="1" t="s">
        <v>30</v>
      </c>
      <c r="K5" s="1" t="s">
        <v>140</v>
      </c>
      <c r="L5" s="1" t="s">
        <v>140</v>
      </c>
      <c r="M5" s="1" t="s">
        <v>105</v>
      </c>
      <c r="N5" s="1" t="s">
        <v>105</v>
      </c>
      <c r="O5" s="1" t="s">
        <v>106</v>
      </c>
      <c r="P5" s="1" t="s">
        <v>107</v>
      </c>
      <c r="Q5" s="1" t="s">
        <v>108</v>
      </c>
      <c r="R5" s="1" t="s">
        <v>141</v>
      </c>
      <c r="S5" s="1" t="s">
        <v>110</v>
      </c>
      <c r="T5" s="1" t="s">
        <v>111</v>
      </c>
      <c r="U5" s="1" t="s">
        <v>142</v>
      </c>
      <c r="V5" s="1" t="s">
        <v>143</v>
      </c>
    </row>
    <row r="6" s="1" customFormat="1" spans="1:22">
      <c r="A6" s="3">
        <v>18085528527</v>
      </c>
      <c r="B6" s="1" t="s">
        <v>144</v>
      </c>
      <c r="C6" s="1" t="s">
        <v>145</v>
      </c>
      <c r="D6" s="1" t="s">
        <v>146</v>
      </c>
      <c r="E6" s="1" t="s">
        <v>147</v>
      </c>
      <c r="F6" s="1" t="s">
        <v>118</v>
      </c>
      <c r="G6" s="1" t="s">
        <v>119</v>
      </c>
      <c r="H6" s="1" t="s">
        <v>102</v>
      </c>
      <c r="I6" s="1" t="s">
        <v>148</v>
      </c>
      <c r="J6" s="1" t="s">
        <v>30</v>
      </c>
      <c r="K6" s="1" t="s">
        <v>149</v>
      </c>
      <c r="L6" s="1" t="s">
        <v>106</v>
      </c>
      <c r="M6" s="1" t="s">
        <v>150</v>
      </c>
      <c r="N6" s="1" t="s">
        <v>151</v>
      </c>
      <c r="O6" s="1" t="s">
        <v>106</v>
      </c>
      <c r="P6" s="1" t="s">
        <v>107</v>
      </c>
      <c r="Q6" s="1" t="s">
        <v>108</v>
      </c>
      <c r="R6" s="1" t="s">
        <v>152</v>
      </c>
      <c r="S6" s="1" t="s">
        <v>110</v>
      </c>
      <c r="T6" s="1" t="s">
        <v>111</v>
      </c>
      <c r="U6" s="1" t="s">
        <v>142</v>
      </c>
      <c r="V6" s="1" t="s">
        <v>123</v>
      </c>
    </row>
    <row r="7" s="1" customFormat="1" spans="1:22">
      <c r="A7" s="3">
        <v>18013111038</v>
      </c>
      <c r="B7" s="1" t="s">
        <v>153</v>
      </c>
      <c r="C7" s="1" t="s">
        <v>154</v>
      </c>
      <c r="D7" s="1" t="s">
        <v>155</v>
      </c>
      <c r="E7" s="1" t="s">
        <v>156</v>
      </c>
      <c r="F7" s="1" t="s">
        <v>157</v>
      </c>
      <c r="G7" s="1" t="s">
        <v>158</v>
      </c>
      <c r="H7" s="1" t="s">
        <v>102</v>
      </c>
      <c r="I7" s="1" t="s">
        <v>159</v>
      </c>
      <c r="J7" s="1" t="s">
        <v>30</v>
      </c>
      <c r="K7" s="1" t="s">
        <v>160</v>
      </c>
      <c r="L7" s="1" t="s">
        <v>160</v>
      </c>
      <c r="M7" s="1" t="s">
        <v>105</v>
      </c>
      <c r="N7" s="1" t="s">
        <v>105</v>
      </c>
      <c r="O7" s="1" t="s">
        <v>106</v>
      </c>
      <c r="P7" s="1" t="s">
        <v>107</v>
      </c>
      <c r="Q7" s="1" t="s">
        <v>108</v>
      </c>
      <c r="R7" s="1" t="s">
        <v>161</v>
      </c>
      <c r="S7" s="1" t="s">
        <v>110</v>
      </c>
      <c r="T7" s="1" t="s">
        <v>111</v>
      </c>
      <c r="U7" s="1" t="s">
        <v>142</v>
      </c>
      <c r="V7" s="1" t="s">
        <v>123</v>
      </c>
    </row>
    <row r="8" s="1" customFormat="1" spans="1:22">
      <c r="A8" s="3">
        <v>17971972248</v>
      </c>
      <c r="B8" s="1" t="s">
        <v>162</v>
      </c>
      <c r="C8" s="1" t="s">
        <v>163</v>
      </c>
      <c r="D8" s="1" t="s">
        <v>164</v>
      </c>
      <c r="E8" s="1" t="s">
        <v>165</v>
      </c>
      <c r="F8" s="1" t="s">
        <v>100</v>
      </c>
      <c r="G8" s="1" t="s">
        <v>166</v>
      </c>
      <c r="H8" s="1" t="s">
        <v>102</v>
      </c>
      <c r="I8" s="1" t="s">
        <v>167</v>
      </c>
      <c r="J8" s="1" t="s">
        <v>30</v>
      </c>
      <c r="K8" s="1" t="s">
        <v>168</v>
      </c>
      <c r="L8" s="1" t="s">
        <v>168</v>
      </c>
      <c r="M8" s="1" t="s">
        <v>105</v>
      </c>
      <c r="N8" s="1" t="s">
        <v>105</v>
      </c>
      <c r="O8" s="1" t="s">
        <v>106</v>
      </c>
      <c r="P8" s="1" t="s">
        <v>107</v>
      </c>
      <c r="Q8" s="1" t="s">
        <v>108</v>
      </c>
      <c r="R8" s="1" t="s">
        <v>169</v>
      </c>
      <c r="S8" s="1" t="s">
        <v>110</v>
      </c>
      <c r="T8" s="1" t="s">
        <v>111</v>
      </c>
      <c r="U8" s="1" t="s">
        <v>142</v>
      </c>
      <c r="V8" s="1" t="s">
        <v>123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2022-12-19T03:06:18Z</dcterms:created>
  <dcterms:modified xsi:type="dcterms:W3CDTF">2022-12-19T03:41:59Z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FFC1E02AC4004F1F908B500B1268BA16</vt:lpwstr>
  </property>
  <property fmtid="{D5CDD505-2E9C-101B-9397-08002B2CF9AE}" pid="3" name="KSOProductBuildVer">
    <vt:lpwstr>2052-11.1.0.12980</vt:lpwstr>
  </property>
</Properties>
</file>