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<sst xmlns="http://schemas.openxmlformats.org/spreadsheetml/2006/main" count="207" uniqueCount="116">
  <si>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</si>
  <si>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</si>
  <si>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</si>
  <si>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</si>
  <si>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</si>
  <si>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</si>
  <si>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</si>
  <si>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</si>
  <si>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</si>
  <si>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</si>
  <si>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</si>
  <si>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</si>
  <si>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</si>
  <si>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</si>
  <si>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</si>
  <si>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</si>
  <si>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</si>
  <si>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</si>
  <si>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</si>
  <si>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</si>
  <si>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</si>
  <si>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</si>
  <si>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</si>
  <si>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</si>
  <si>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</si>
  <si>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999221846135302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</si>
  <si>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</si>
  <si>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</si>
  <si>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</si>
  <si>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</si>
  <si>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</si>
  <si>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李宇鹏</t>
  </si>
  <si>
    <t>CA363221217CNY</t>
  </si>
  <si>
    <t>未提现</t>
  </si>
  <si>
    <t>携程开票</t>
  </si>
  <si>
    <t xml:space="preserve">	</t>
  </si>
  <si>
    <t xml:space="preserve">999221849445904	</t>
  </si>
  <si>
    <t>[上海]上海中兴和泰酒店(24862402)</t>
  </si>
  <si>
    <t>豪华双床房&lt;双人入住&gt;&lt;内宾&gt;&lt;预付&gt;&lt;双早&gt;</t>
  </si>
  <si>
    <t>王玉莹</t>
  </si>
  <si>
    <t>CA363221218CNY</t>
  </si>
  <si>
    <t xml:space="preserve">2838507	</t>
  </si>
  <si>
    <t xml:space="preserve">999221848402178	</t>
  </si>
  <si>
    <t>白莉玫</t>
  </si>
  <si>
    <t>CA363221219CNY</t>
  </si>
  <si>
    <t xml:space="preserve">999221850684072	</t>
  </si>
  <si>
    <t>[珠海]珠海横琴星乐度露营小镇(67324563)</t>
  </si>
  <si>
    <t>标准大床房&lt;双人入住&gt;&lt;内宾&gt;&lt;预付&gt;&lt;双早&gt;</t>
  </si>
  <si>
    <t>谢小凤</t>
  </si>
  <si>
    <t xml:space="preserve">2841147	</t>
  </si>
  <si>
    <t xml:space="preserve">999221851152985	</t>
  </si>
  <si>
    <t>[香港]奕居(The Upper House)(17083495)</t>
  </si>
  <si>
    <t>Studio 80 豪华房&lt;双人入住&gt;&lt;内宾&gt;&lt;预付&gt;&lt;无早&gt;</t>
  </si>
  <si>
    <t>Liang/Weihao</t>
  </si>
  <si>
    <t xml:space="preserve">2841826	</t>
  </si>
  <si>
    <t xml:space="preserve">999221852238670	</t>
  </si>
  <si>
    <t>孙立国</t>
  </si>
  <si>
    <t xml:space="preserve">999221852265024	</t>
  </si>
  <si>
    <t>[五华]五华热矿泥温泉度假村(99113525)</t>
  </si>
  <si>
    <t>标准大床房&lt;双人入住&gt;&lt;限量特惠&gt;&lt;双早&gt;&lt;新高价值日历房套餐&gt;&lt;新酒店礼盒&gt;</t>
  </si>
  <si>
    <t>周灿鸿</t>
  </si>
  <si>
    <t>，</t>
  </si>
  <si>
    <t>202211291657210069</t>
  </si>
  <si>
    <t>202212011008380021</t>
  </si>
  <si>
    <t>202212031947080020</t>
  </si>
  <si>
    <t>202212031958160020</t>
  </si>
  <si>
    <t>A221219094357481</t>
  </si>
  <si>
    <t>房集：i221219094318 2102.1元</t>
  </si>
  <si>
    <t>CNY / HKD 当前参考汇率: 1.116402898</t>
  </si>
  <si>
    <t>总计：7075.34 CNY/
7898.93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</si>
  <si>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</si>
  <si>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</si>
  <si>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</si>
  <si>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</si>
  <si>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</si>
  <si>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</si>
  <si>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</si>
  <si>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</si>
  <si>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</si>
  <si>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</si>
  <si>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</si>
  <si>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</si>
  <si>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</si>
  <si>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</si>
  <si>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</si>
  <si>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</si>
  <si>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</si>
  <si>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</si>
  <si>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</si>
  <si>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2022-12-03</t>
  </si>
  <si>
    <t>2841826</t>
  </si>
  <si>
    <t>奕居</t>
  </si>
  <si>
    <t>Liang Weihao</t>
  </si>
  <si>
    <t>2022-12-04</t>
  </si>
  <si>
    <t>退房日周结</t>
  </si>
  <si>
    <t>3943.04</t>
  </si>
  <si>
    <t>RMB</t>
  </si>
  <si>
    <t>0</t>
  </si>
  <si>
    <t>0.00</t>
  </si>
  <si>
    <t>携程国内直连(DD)</t>
  </si>
  <si>
    <t>01.011249</t>
  </si>
  <si>
    <t>2022-12-03 01:59:24</t>
  </si>
  <si>
    <t>否</t>
  </si>
  <si>
    <t>汇智国际旅游发展有限公司</t>
  </si>
  <si>
    <t>直连</t>
  </si>
  <si>
    <t>中国</t>
  </si>
  <si>
    <t>2022-12-02</t>
  </si>
  <si>
    <t>2841147</t>
  </si>
  <si>
    <t>珠海横琴星乐度露营小镇</t>
  </si>
  <si>
    <t>614.08</t>
  </si>
  <si>
    <t>2022-12-02 19:40:42</t>
  </si>
  <si>
    <t>2022-12-01</t>
  </si>
  <si>
    <t>2838507</t>
  </si>
  <si>
    <t>上海中兴和泰酒店</t>
  </si>
  <si>
    <t>416.12</t>
  </si>
  <si>
    <t>2022-12-01 22:15:44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</si>
</sst>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14</xdr:col>
      <xdr:colOff>333375</xdr:colOff>
      <xdr:row>51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060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44895</v>
      </c>
      <c r="G2" s="6">
        <v>44897</v>
      </c>
      <c r="H2" s="4">
        <v>1</v>
      </c>
      <c r="I2" s="4">
        <v>2</v>
      </c>
      <c r="J2" s="4">
        <v>2</v>
      </c>
      <c r="K2" s="4" t="s">
        <v>30</v>
      </c>
      <c r="L2" s="4">
        <v>651.7</v>
      </c>
      <c r="M2" s="4">
        <v>651.7</v>
      </c>
      <c r="N2" s="4" t="s">
        <v>31</v>
      </c>
      <c r="O2" s="4" t="s">
        <v>32</v>
      </c>
      <c r="P2" s="4" t="s">
        <v>33</v>
      </c>
      <c r="Q2" s="4">
        <v>0</v>
      </c>
      <c r="R2" s="7">
        <v>44894</v>
      </c>
      <c r="S2" s="6">
        <v>44912</v>
      </c>
      <c r="T2" s="4" t="s">
        <v>34</v>
      </c>
      <c r="U2" s="4">
        <v>651.7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44897</v>
      </c>
      <c r="G3" s="6">
        <v>44898</v>
      </c>
      <c r="H3" s="4">
        <v>1</v>
      </c>
      <c r="I3" s="4">
        <v>1</v>
      </c>
      <c r="J3" s="4">
        <v>1</v>
      </c>
      <c r="K3" s="4" t="s">
        <v>30</v>
      </c>
      <c r="L3" s="4">
        <v>416.12</v>
      </c>
      <c r="M3" s="4">
        <v>416.12</v>
      </c>
      <c r="N3" s="4" t="s">
        <v>39</v>
      </c>
      <c r="O3" s="4" t="s">
        <v>40</v>
      </c>
      <c r="P3" s="4" t="s">
        <v>33</v>
      </c>
      <c r="Q3" s="4">
        <v>0</v>
      </c>
      <c r="R3" s="7">
        <v>44896</v>
      </c>
      <c r="S3" s="6">
        <v>44913</v>
      </c>
      <c r="T3" s="4" t="s">
        <v>34</v>
      </c>
      <c r="U3" s="4">
        <v>416.12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44897</v>
      </c>
      <c r="G4" s="6">
        <v>44899</v>
      </c>
      <c r="H4" s="4">
        <v>1</v>
      </c>
      <c r="I4" s="4">
        <v>2</v>
      </c>
      <c r="J4" s="4">
        <v>2</v>
      </c>
      <c r="K4" s="4" t="s">
        <v>30</v>
      </c>
      <c r="L4" s="4">
        <v>641.2</v>
      </c>
      <c r="M4" s="4">
        <v>641.2</v>
      </c>
      <c r="N4" s="4" t="s">
        <v>43</v>
      </c>
      <c r="O4" s="4" t="s">
        <v>44</v>
      </c>
      <c r="P4" s="4" t="s">
        <v>33</v>
      </c>
      <c r="Q4" s="4">
        <v>0</v>
      </c>
      <c r="R4" s="7">
        <v>44896</v>
      </c>
      <c r="S4" s="6">
        <v>44914</v>
      </c>
      <c r="T4" s="4" t="s">
        <v>34</v>
      </c>
      <c r="U4" s="4">
        <v>641.2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44898</v>
      </c>
      <c r="G5" s="6">
        <v>44899</v>
      </c>
      <c r="H5" s="4">
        <v>1</v>
      </c>
      <c r="I5" s="4">
        <v>1</v>
      </c>
      <c r="J5" s="4">
        <v>1</v>
      </c>
      <c r="K5" s="4" t="s">
        <v>30</v>
      </c>
      <c r="L5" s="4">
        <v>614.08</v>
      </c>
      <c r="M5" s="4">
        <v>614.08</v>
      </c>
      <c r="N5" s="4" t="s">
        <v>48</v>
      </c>
      <c r="O5" s="4" t="s">
        <v>44</v>
      </c>
      <c r="P5" s="4" t="s">
        <v>33</v>
      </c>
      <c r="Q5" s="4">
        <v>0</v>
      </c>
      <c r="R5" s="7">
        <v>44897</v>
      </c>
      <c r="S5" s="6">
        <v>44914</v>
      </c>
      <c r="T5" s="4" t="s">
        <v>34</v>
      </c>
      <c r="U5" s="4">
        <v>614.08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44898</v>
      </c>
      <c r="G6" s="6">
        <v>44899</v>
      </c>
      <c r="H6" s="4">
        <v>1</v>
      </c>
      <c r="I6" s="4">
        <v>1</v>
      </c>
      <c r="J6" s="4">
        <v>1</v>
      </c>
      <c r="K6" s="4" t="s">
        <v>30</v>
      </c>
      <c r="L6" s="4">
        <v>3943.04</v>
      </c>
      <c r="M6" s="4">
        <v>3943.04</v>
      </c>
      <c r="N6" s="4" t="s">
        <v>53</v>
      </c>
      <c r="O6" s="4" t="s">
        <v>44</v>
      </c>
      <c r="P6" s="4" t="s">
        <v>33</v>
      </c>
      <c r="Q6" s="4">
        <v>0</v>
      </c>
      <c r="R6" s="7">
        <v>44898</v>
      </c>
      <c r="S6" s="6">
        <v>44914</v>
      </c>
      <c r="T6" s="4" t="s">
        <v>34</v>
      </c>
      <c r="U6" s="4">
        <v>3943.04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44898</v>
      </c>
      <c r="G7" s="6">
        <v>44899</v>
      </c>
      <c r="H7" s="4">
        <v>1</v>
      </c>
      <c r="I7" s="4">
        <v>1</v>
      </c>
      <c r="J7" s="4">
        <v>1</v>
      </c>
      <c r="K7" s="4" t="s">
        <v>30</v>
      </c>
      <c r="L7" s="4">
        <v>320.6</v>
      </c>
      <c r="M7" s="4">
        <v>320.6</v>
      </c>
      <c r="N7" s="4" t="s">
        <v>56</v>
      </c>
      <c r="O7" s="4" t="s">
        <v>44</v>
      </c>
      <c r="P7" s="4" t="s">
        <v>33</v>
      </c>
      <c r="Q7" s="4">
        <v>0</v>
      </c>
      <c r="R7" s="7">
        <v>44898</v>
      </c>
      <c r="S7" s="6">
        <v>44914</v>
      </c>
      <c r="T7" s="4" t="s">
        <v>34</v>
      </c>
      <c r="U7" s="4">
        <v>320.6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44898</v>
      </c>
      <c r="G8" s="6">
        <v>44899</v>
      </c>
      <c r="H8" s="4">
        <v>1</v>
      </c>
      <c r="I8" s="4">
        <v>1</v>
      </c>
      <c r="J8" s="4">
        <v>1</v>
      </c>
      <c r="K8" s="4" t="s">
        <v>30</v>
      </c>
      <c r="L8" s="4">
        <v>488.6</v>
      </c>
      <c r="M8" s="4">
        <v>488.6</v>
      </c>
      <c r="N8" s="4" t="s">
        <v>60</v>
      </c>
      <c r="O8" s="4" t="s">
        <v>44</v>
      </c>
      <c r="P8" s="4" t="s">
        <v>33</v>
      </c>
      <c r="Q8" s="4">
        <v>0</v>
      </c>
      <c r="R8" s="7">
        <v>44898</v>
      </c>
      <c r="S8" s="6">
        <v>44914</v>
      </c>
      <c r="T8" s="4" t="s">
        <v>34</v>
      </c>
      <c r="U8" s="4">
        <v>488.6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10">
      <c r="A2" s="5">
        <v>999221846135302</v>
      </c>
      <c r="B2" s="6">
        <v>44895</v>
      </c>
      <c r="C2" s="6">
        <v>44897</v>
      </c>
      <c r="D2" s="4">
        <v>651.7</v>
      </c>
      <c r="E2" s="4">
        <v>651.7</v>
      </c>
      <c r="F2" s="8" t="s">
        <v>62</v>
      </c>
      <c r="G2" s="4">
        <f>D2-E2</f>
        <v>0</v>
      </c>
      <c r="H2" s="4" t="str">
        <f>$H$1&amp;F2</f>
        <v>，202211291657210069</v>
      </c>
      <c r="I2" s="4" t="e">
        <f>VLOOKUP(A2,HOP!A:U,21,0)</f>
        <v>#N/A</v>
      </c>
      <c r="J2" s="4">
        <v>11.29</v>
      </c>
    </row>
    <row r="3" s="4" customFormat="1" spans="1:9">
      <c r="A3" s="5">
        <v>999221849445904</v>
      </c>
      <c r="B3" s="6">
        <v>44897</v>
      </c>
      <c r="C3" s="6">
        <v>44898</v>
      </c>
      <c r="D3" s="4">
        <v>416.12</v>
      </c>
      <c r="E3" s="4" t="str">
        <f>VLOOKUP(A3,HOP!A:L,12,0)</f>
        <v>416.12</v>
      </c>
      <c r="F3" s="4" t="str">
        <f>VLOOKUP(A3,HOP!A:C,3,0)</f>
        <v>2838507</v>
      </c>
      <c r="G3" s="4">
        <f t="shared" ref="G3:G8" si="0">D3-E3</f>
        <v>0</v>
      </c>
      <c r="H3" s="4" t="str">
        <f t="shared" ref="H3:H8" si="1">$H$1&amp;F3</f>
        <v>，2838507</v>
      </c>
      <c r="I3" s="4" t="str">
        <f>VLOOKUP(A3,HOP!A:U,21,0)</f>
        <v>直连</v>
      </c>
    </row>
    <row r="4" s="4" customFormat="1" hidden="1" spans="1:10">
      <c r="A4" s="5">
        <v>999221848402178</v>
      </c>
      <c r="B4" s="6">
        <v>44897</v>
      </c>
      <c r="C4" s="6">
        <v>44899</v>
      </c>
      <c r="D4" s="4">
        <v>641.2</v>
      </c>
      <c r="E4" s="4">
        <v>641.2</v>
      </c>
      <c r="F4" s="8" t="s">
        <v>63</v>
      </c>
      <c r="G4" s="4">
        <f t="shared" si="0"/>
        <v>0</v>
      </c>
      <c r="H4" s="4" t="str">
        <f t="shared" si="1"/>
        <v>，202212011008380021</v>
      </c>
      <c r="I4" s="4" t="e">
        <f>VLOOKUP(A4,HOP!A:U,21,0)</f>
        <v>#N/A</v>
      </c>
      <c r="J4" s="4">
        <v>12.1</v>
      </c>
    </row>
    <row r="5" s="4" customFormat="1" spans="1:9">
      <c r="A5" s="5">
        <v>999221850684072</v>
      </c>
      <c r="B5" s="6">
        <v>44898</v>
      </c>
      <c r="C5" s="6">
        <v>44899</v>
      </c>
      <c r="D5" s="4">
        <v>614.08</v>
      </c>
      <c r="E5" s="4" t="str">
        <f>VLOOKUP(A5,HOP!A:L,12,0)</f>
        <v>614.08</v>
      </c>
      <c r="F5" s="4" t="str">
        <f>VLOOKUP(A5,HOP!A:C,3,0)</f>
        <v>2841147</v>
      </c>
      <c r="G5" s="4">
        <f t="shared" si="0"/>
        <v>0</v>
      </c>
      <c r="H5" s="4" t="str">
        <f t="shared" si="1"/>
        <v>，2841147</v>
      </c>
      <c r="I5" s="4" t="str">
        <f>VLOOKUP(A5,HOP!A:U,21,0)</f>
        <v>直连</v>
      </c>
    </row>
    <row r="6" s="4" customFormat="1" spans="1:9">
      <c r="A6" s="5">
        <v>999221851152985</v>
      </c>
      <c r="B6" s="6">
        <v>44898</v>
      </c>
      <c r="C6" s="6">
        <v>44899</v>
      </c>
      <c r="D6" s="4">
        <v>3943.04</v>
      </c>
      <c r="E6" s="4" t="str">
        <f>VLOOKUP(A6,HOP!A:L,12,0)</f>
        <v>3943.04</v>
      </c>
      <c r="F6" s="4" t="str">
        <f>VLOOKUP(A6,HOP!A:C,3,0)</f>
        <v>2841826</v>
      </c>
      <c r="G6" s="4">
        <f t="shared" si="0"/>
        <v>0</v>
      </c>
      <c r="H6" s="4" t="str">
        <f t="shared" si="1"/>
        <v>，2841826</v>
      </c>
      <c r="I6" s="4" t="str">
        <f>VLOOKUP(A6,HOP!A:U,21,0)</f>
        <v>直连</v>
      </c>
    </row>
    <row r="7" s="4" customFormat="1" hidden="1" spans="1:10">
      <c r="A7" s="5">
        <v>999221852238670</v>
      </c>
      <c r="B7" s="6">
        <v>44898</v>
      </c>
      <c r="C7" s="6">
        <v>44899</v>
      </c>
      <c r="D7" s="4">
        <v>320.6</v>
      </c>
      <c r="E7" s="4">
        <v>320.6</v>
      </c>
      <c r="F7" s="8" t="s">
        <v>64</v>
      </c>
      <c r="G7" s="4">
        <f t="shared" si="0"/>
        <v>0</v>
      </c>
      <c r="H7" s="4" t="str">
        <f t="shared" si="1"/>
        <v>，202212031947080020</v>
      </c>
      <c r="I7" s="4" t="e">
        <f>VLOOKUP(A7,HOP!A:U,21,0)</f>
        <v>#N/A</v>
      </c>
      <c r="J7" s="4">
        <v>12.3</v>
      </c>
    </row>
    <row r="8" s="4" customFormat="1" hidden="1" spans="1:10">
      <c r="A8" s="5">
        <v>999221852265024</v>
      </c>
      <c r="B8" s="6">
        <v>44898</v>
      </c>
      <c r="C8" s="6">
        <v>44899</v>
      </c>
      <c r="D8" s="4">
        <v>488.6</v>
      </c>
      <c r="E8" s="4">
        <v>488.6</v>
      </c>
      <c r="F8" s="8" t="s">
        <v>65</v>
      </c>
      <c r="G8" s="4">
        <f t="shared" si="0"/>
        <v>0</v>
      </c>
      <c r="H8" s="4" t="str">
        <f t="shared" si="1"/>
        <v>，202212031958160020</v>
      </c>
      <c r="I8" s="4" t="e">
        <f>VLOOKUP(A8,HOP!A:U,21,0)</f>
        <v>#N/A</v>
      </c>
      <c r="J8" s="4">
        <v>12.3</v>
      </c>
    </row>
    <row r="10" spans="4:4">
      <c r="D10" s="4">
        <f>SUM(D2:D9)</f>
        <v>7075.34</v>
      </c>
    </row>
    <row r="14" spans="1:4">
      <c r="A14" s="4" t="s">
        <v>66</v>
      </c>
      <c r="C14" s="4">
        <v>4973.24</v>
      </c>
      <c r="D14" s="4">
        <v>5552.14</v>
      </c>
    </row>
    <row r="15" spans="1:4">
      <c r="A15" s="4" t="s">
        <v>67</v>
      </c>
      <c r="C15" s="4">
        <v>2102.1</v>
      </c>
      <c r="D15" s="4">
        <v>2346.79</v>
      </c>
    </row>
    <row r="16" spans="1:4">
      <c r="A16" s="4" t="s">
        <v>68</v>
      </c>
      <c r="C16" s="4">
        <f>SUBTOTAL(9,C14:C15)</f>
        <v>7075.34</v>
      </c>
      <c r="D16" s="4">
        <f>SUBTOTAL(9,D14:D15)</f>
        <v>7898.93</v>
      </c>
    </row>
    <row r="17" spans="1:1">
      <c r="A17" s="4" t="s">
        <v>69</v>
      </c>
    </row>
  </sheetData>
  <autoFilter ref="A1:XFD17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999221851152985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89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999221850684072</v>
      </c>
      <c r="B3" s="1" t="s">
        <v>106</v>
      </c>
      <c r="C3" s="1" t="s">
        <v>107</v>
      </c>
      <c r="D3" s="1" t="s">
        <v>108</v>
      </c>
      <c r="E3" s="1" t="s">
        <v>48</v>
      </c>
      <c r="F3" s="1" t="s">
        <v>89</v>
      </c>
      <c r="G3" s="1" t="s">
        <v>93</v>
      </c>
      <c r="H3" s="1" t="s">
        <v>94</v>
      </c>
      <c r="I3" s="1" t="s">
        <v>109</v>
      </c>
      <c r="J3" s="1" t="s">
        <v>96</v>
      </c>
      <c r="K3" s="1" t="s">
        <v>109</v>
      </c>
      <c r="L3" s="1" t="s">
        <v>109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110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999221849445904</v>
      </c>
      <c r="B4" s="1" t="s">
        <v>111</v>
      </c>
      <c r="C4" s="1" t="s">
        <v>112</v>
      </c>
      <c r="D4" s="1" t="s">
        <v>113</v>
      </c>
      <c r="E4" s="1" t="s">
        <v>39</v>
      </c>
      <c r="F4" s="1" t="s">
        <v>106</v>
      </c>
      <c r="G4" s="1" t="s">
        <v>89</v>
      </c>
      <c r="H4" s="1" t="s">
        <v>94</v>
      </c>
      <c r="I4" s="1" t="s">
        <v>114</v>
      </c>
      <c r="J4" s="1" t="s">
        <v>96</v>
      </c>
      <c r="K4" s="1" t="s">
        <v>114</v>
      </c>
      <c r="L4" s="1" t="s">
        <v>114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115</v>
      </c>
      <c r="S4" s="1" t="s">
        <v>102</v>
      </c>
      <c r="T4" s="1" t="s">
        <v>103</v>
      </c>
      <c r="U4" s="1" t="s">
        <v>104</v>
      </c>
      <c r="V4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2022-12-19T01:35:05Z</dcterms:created>
  <dcterms:modified xsi:type="dcterms:W3CDTF">2022-12-19T01:45:27Z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B97C60B5782344C185C577E540578DB0</vt:lpwstr>
  </property>
  <property fmtid="{D5CDD505-2E9C-101B-9397-08002B2CF9AE}" pid="3" name="KSOProductBuildVer">
    <vt:lpwstr>2052-11.1.0.12980</vt:lpwstr>
  </property>
</Properties>
</file>