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<sst xmlns="http://schemas.openxmlformats.org/spreadsheetml/2006/main" count="376" uniqueCount="160">
  <si>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</si>
  <si>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</si>
  <si>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</si>
  <si>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</si>
  <si>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</si>
  <si>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</si>
  <si>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</si>
  <si>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</si>
  <si>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</si>
  <si>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</si>
  <si>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</si>
  <si>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</si>
  <si>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</si>
  <si>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</si>
  <si>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</si>
  <si>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</si>
  <si>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</si>
  <si>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</si>
  <si>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</si>
  <si>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</si>
  <si>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</si>
  <si>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</si>
  <si>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</si>
  <si>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</si>
  <si>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</si>
  <si>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21411568953	</t>
  </si>
  <si>
    <t>Ctrip</t>
  </si>
  <si>
    <t>正常</t>
  </si>
  <si>
    <t>[邦劳]阿罗纳海滩赫纳度假村(Henann Resort Alona Beach)(15141076)</t>
  </si>
  <si>
    <t>豪华房(至少连住2晚及以上)&lt;今日特价 &gt;&lt;三人入住&gt;&lt;早餐&gt;</t>
  </si>
  <si>
    <t>CNY</t>
  </si>
  <si>
    <t>kim/yuna,kim/yuna,kim/yuna</t>
  </si>
  <si>
    <t>CA9812221216CNY-H</t>
  </si>
  <si>
    <t>未提现</t>
  </si>
  <si>
    <t>携程开票</t>
  </si>
  <si>
    <t xml:space="preserve">	</t>
  </si>
  <si>
    <t xml:space="preserve">HBLMNL012-1237	</t>
  </si>
  <si>
    <t xml:space="preserve">21591543655	</t>
  </si>
  <si>
    <t>kwon/dowon,kwon/dowon,kwon/dowon</t>
  </si>
  <si>
    <t xml:space="preserve">HBLMNL012-1425	</t>
  </si>
  <si>
    <t xml:space="preserve">21741019822	</t>
  </si>
  <si>
    <t>豪华房(连住3晚及以上)&lt;特价大促销&gt;&lt;三人入住&gt;&lt;早餐&gt;</t>
  </si>
  <si>
    <t>Dowling/Mailyn,Dowling/Mailyn,Dowling/Mailyn</t>
  </si>
  <si>
    <t xml:space="preserve">21741587610	</t>
  </si>
  <si>
    <t>[普吉岛]普吉岛迈考美丽亚酒店(SHA Extra Plus)(Melia Phuket Mai Khao(SHA Extra Plus))(95738547)</t>
  </si>
  <si>
    <t>一卧室套房（带室外浴缸）&lt;双人入住&gt;&lt;双早&gt;</t>
  </si>
  <si>
    <t>Eui/Feo</t>
  </si>
  <si>
    <t xml:space="preserve">35795	</t>
  </si>
  <si>
    <t xml:space="preserve">21751227317	</t>
  </si>
  <si>
    <t>[普林塞萨港]巴拉望岛道夫酒店(Astoria Palawan)(100382375)</t>
  </si>
  <si>
    <t>高级房&lt;今日特价 &gt;&lt;双人入住&gt;&lt;双早&gt;</t>
  </si>
  <si>
    <t>Judge/Daniel edward</t>
  </si>
  <si>
    <t xml:space="preserve">21751366741	</t>
  </si>
  <si>
    <t>高级房&lt;三人入住&gt;&lt;早餐&gt;</t>
  </si>
  <si>
    <t>Carlos/Dahlia</t>
  </si>
  <si>
    <t xml:space="preserve">324438	</t>
  </si>
  <si>
    <t xml:space="preserve">21761027559	</t>
  </si>
  <si>
    <t>JEONG/BORAM,JEONG/BORAM,JEONG/BORAM</t>
  </si>
  <si>
    <t xml:space="preserve">HBLMNL012-1561	</t>
  </si>
  <si>
    <t>取消</t>
  </si>
  <si>
    <t xml:space="preserve">21779539859	</t>
  </si>
  <si>
    <t>一卧室别墅（带私人泳池）&lt;双人入住&gt;&lt;双早&gt;</t>
  </si>
  <si>
    <t>DERAIN/MYRIAM</t>
  </si>
  <si>
    <t xml:space="preserve">21809759615	</t>
  </si>
  <si>
    <t>一卧室别墅（带私人泳池）(连住3晚及以上)&lt;双人入住&gt;&lt;双早&gt;</t>
  </si>
  <si>
    <t>GONCALVES ALVES/PAUL HARRISON</t>
  </si>
  <si>
    <t xml:space="preserve">36495	</t>
  </si>
  <si>
    <t xml:space="preserve">999221853689786	</t>
  </si>
  <si>
    <t>[拉普拉普]种植园湾水疗度假村(Plantation Bay Resort and Spa)(53934322)</t>
  </si>
  <si>
    <t>池畔房&lt;特价大促销&gt;&lt;四人入住&gt;&lt;仅适用韩国客人&gt;&lt;无早&gt;</t>
  </si>
  <si>
    <t>KIM/YONGJUN</t>
  </si>
  <si>
    <t xml:space="preserve">1251543	</t>
  </si>
  <si>
    <t>，</t>
  </si>
  <si>
    <t>A221220092856481</t>
  </si>
  <si>
    <t>CNY / HKD 当前参考汇率: 1.11368948</t>
  </si>
  <si>
    <t>总计：26881 CNY/
29937.09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</si>
  <si>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</si>
  <si>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</si>
  <si>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</si>
  <si>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</si>
  <si>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</si>
  <si>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</si>
  <si>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</si>
  <si>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</si>
  <si>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</si>
  <si>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</si>
  <si>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</si>
  <si>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</si>
  <si>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</si>
  <si>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</si>
  <si>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</si>
  <si>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</si>
  <si>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</si>
  <si>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</si>
  <si>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</si>
  <si>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2022-12-04</t>
  </si>
  <si>
    <t>2846044</t>
  </si>
  <si>
    <t>种植园湾温泉度假村</t>
  </si>
  <si>
    <t>2022-12-13</t>
  </si>
  <si>
    <t>2022-12-14</t>
  </si>
  <si>
    <t>退房日半月结</t>
  </si>
  <si>
    <t>1930.00</t>
  </si>
  <si>
    <t>RMB</t>
  </si>
  <si>
    <t>0</t>
  </si>
  <si>
    <t>0.00</t>
  </si>
  <si>
    <t>wisdom(携程)</t>
  </si>
  <si>
    <t>01.010189</t>
  </si>
  <si>
    <t>2022-12-07 15:32:14</t>
  </si>
  <si>
    <t>否</t>
  </si>
  <si>
    <t>汇智国际旅游发展有限公司</t>
  </si>
  <si>
    <t>直采</t>
  </si>
  <si>
    <t>菲律宾</t>
  </si>
  <si>
    <t>2022-11-16</t>
  </si>
  <si>
    <t>2802861</t>
  </si>
  <si>
    <t>普吉岛迈考美丽亚酒店(SHA Extra Plus)</t>
  </si>
  <si>
    <t>2022-12-11</t>
  </si>
  <si>
    <t>4539.00</t>
  </si>
  <si>
    <t>2022-11-17 16:06:54</t>
  </si>
  <si>
    <t>泰国</t>
  </si>
  <si>
    <t>2022-11-12</t>
  </si>
  <si>
    <t>2792618</t>
  </si>
  <si>
    <t>DERAIN MYRIAM</t>
  </si>
  <si>
    <t>2022-12-09</t>
  </si>
  <si>
    <t>2022-12-10</t>
  </si>
  <si>
    <t>1516.00</t>
  </si>
  <si>
    <t>2022-11-12 10:13:18</t>
  </si>
  <si>
    <t>2022-11-09</t>
  </si>
  <si>
    <t>2786848</t>
  </si>
  <si>
    <t>阿罗纳海滩赫纳度假村</t>
  </si>
  <si>
    <t>BORAM JEONG</t>
  </si>
  <si>
    <t>2736.00</t>
  </si>
  <si>
    <t>2022-11-11 10:34:44</t>
  </si>
  <si>
    <t>2784969</t>
  </si>
  <si>
    <t>巴拉望岛道夫酒店</t>
  </si>
  <si>
    <t>Judge Daniel edward</t>
  </si>
  <si>
    <t>2022-12-02</t>
  </si>
  <si>
    <t>3500.00</t>
  </si>
  <si>
    <t>2022-11-17 19:51:38</t>
  </si>
  <si>
    <t>2784953</t>
  </si>
  <si>
    <t>Carlos Dahlia</t>
  </si>
  <si>
    <t>1560.00</t>
  </si>
  <si>
    <t>2022-12-02 12:16:09</t>
  </si>
  <si>
    <t>2022-11-07</t>
  </si>
  <si>
    <t>2782084</t>
  </si>
  <si>
    <t>Dowling/Mailyn</t>
  </si>
  <si>
    <t>2022-12-01</t>
  </si>
  <si>
    <t>2022-12-07</t>
  </si>
  <si>
    <t>6000.00</t>
  </si>
  <si>
    <t>2022-11-10 12:42:32</t>
  </si>
  <si>
    <t>2022-10-27</t>
  </si>
  <si>
    <t>2761650</t>
  </si>
  <si>
    <t>kwon/dowon</t>
  </si>
  <si>
    <t>2022-12-05</t>
  </si>
  <si>
    <t>3400.00</t>
  </si>
  <si>
    <t>2022-10-27 17:15:22</t>
  </si>
  <si>
    <t>2022-10-10</t>
  </si>
  <si>
    <t>2733932</t>
  </si>
  <si>
    <t>kim/yuna</t>
  </si>
  <si>
    <t>1700.00</t>
  </si>
  <si>
    <t>2022-10-11 16:46:35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</si>
</sst>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180975</xdr:colOff>
      <xdr:row>52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06780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44900</v>
      </c>
      <c r="G2" s="6">
        <v>44902</v>
      </c>
      <c r="H2" s="4">
        <v>1</v>
      </c>
      <c r="I2" s="4">
        <v>2</v>
      </c>
      <c r="J2" s="4">
        <v>2</v>
      </c>
      <c r="K2" s="4" t="s">
        <v>30</v>
      </c>
      <c r="L2" s="4">
        <v>1700</v>
      </c>
      <c r="M2" s="4">
        <v>1700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44844</v>
      </c>
      <c r="S2" s="6">
        <v>44911</v>
      </c>
      <c r="T2" s="4" t="s">
        <v>34</v>
      </c>
      <c r="U2" s="4">
        <v>1700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44900</v>
      </c>
      <c r="G3" s="6">
        <v>44904</v>
      </c>
      <c r="H3" s="4">
        <v>1</v>
      </c>
      <c r="I3" s="4">
        <v>4</v>
      </c>
      <c r="J3" s="4">
        <v>4</v>
      </c>
      <c r="K3" s="4" t="s">
        <v>30</v>
      </c>
      <c r="L3" s="4">
        <v>3400</v>
      </c>
      <c r="M3" s="4">
        <v>3400</v>
      </c>
      <c r="N3" s="4" t="s">
        <v>38</v>
      </c>
      <c r="O3" s="4" t="s">
        <v>32</v>
      </c>
      <c r="P3" s="4" t="s">
        <v>33</v>
      </c>
      <c r="Q3" s="4">
        <v>0</v>
      </c>
      <c r="R3" s="7">
        <v>44861</v>
      </c>
      <c r="S3" s="6">
        <v>44911</v>
      </c>
      <c r="T3" s="4" t="s">
        <v>34</v>
      </c>
      <c r="U3" s="4">
        <v>3400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44896</v>
      </c>
      <c r="G4" s="6">
        <v>44902</v>
      </c>
      <c r="H4" s="4">
        <v>1</v>
      </c>
      <c r="I4" s="4">
        <v>6</v>
      </c>
      <c r="J4" s="4">
        <v>6</v>
      </c>
      <c r="K4" s="4" t="s">
        <v>30</v>
      </c>
      <c r="L4" s="4">
        <v>6000</v>
      </c>
      <c r="M4" s="4">
        <v>6000</v>
      </c>
      <c r="N4" s="4" t="s">
        <v>42</v>
      </c>
      <c r="O4" s="4" t="s">
        <v>32</v>
      </c>
      <c r="P4" s="4" t="s">
        <v>33</v>
      </c>
      <c r="Q4" s="4">
        <v>0</v>
      </c>
      <c r="R4" s="7">
        <v>44872</v>
      </c>
      <c r="S4" s="6">
        <v>44911</v>
      </c>
      <c r="T4" s="4" t="s">
        <v>34</v>
      </c>
      <c r="U4" s="4">
        <v>6000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44902</v>
      </c>
      <c r="G5" s="6">
        <v>44903</v>
      </c>
      <c r="H5" s="4">
        <v>1</v>
      </c>
      <c r="I5" s="4">
        <v>1</v>
      </c>
      <c r="J5" s="4">
        <v>1</v>
      </c>
      <c r="K5" s="4" t="s">
        <v>30</v>
      </c>
      <c r="L5" s="4">
        <v>1170</v>
      </c>
      <c r="M5" s="4">
        <v>1170</v>
      </c>
      <c r="N5" s="4" t="s">
        <v>46</v>
      </c>
      <c r="O5" s="4" t="s">
        <v>32</v>
      </c>
      <c r="P5" s="4" t="s">
        <v>33</v>
      </c>
      <c r="Q5" s="4">
        <v>0</v>
      </c>
      <c r="R5" s="7">
        <v>44873</v>
      </c>
      <c r="S5" s="6">
        <v>44911</v>
      </c>
      <c r="T5" s="4" t="s">
        <v>34</v>
      </c>
      <c r="U5" s="4">
        <v>1170</v>
      </c>
      <c r="V5" s="4">
        <v>0</v>
      </c>
      <c r="W5" s="4">
        <v>0</v>
      </c>
      <c r="X5" s="4" t="s">
        <v>35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44897</v>
      </c>
      <c r="G6" s="6">
        <v>44904</v>
      </c>
      <c r="H6" s="4">
        <v>1</v>
      </c>
      <c r="I6" s="4">
        <v>7</v>
      </c>
      <c r="J6" s="4">
        <v>7</v>
      </c>
      <c r="K6" s="4" t="s">
        <v>30</v>
      </c>
      <c r="L6" s="4">
        <v>3500</v>
      </c>
      <c r="M6" s="4">
        <v>3500</v>
      </c>
      <c r="N6" s="4" t="s">
        <v>51</v>
      </c>
      <c r="O6" s="4" t="s">
        <v>32</v>
      </c>
      <c r="P6" s="4" t="s">
        <v>33</v>
      </c>
      <c r="Q6" s="4">
        <v>0</v>
      </c>
      <c r="R6" s="7">
        <v>44874</v>
      </c>
      <c r="S6" s="6">
        <v>44911</v>
      </c>
      <c r="T6" s="4" t="s">
        <v>34</v>
      </c>
      <c r="U6" s="4">
        <v>3500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49</v>
      </c>
      <c r="E7" s="4" t="s">
        <v>53</v>
      </c>
      <c r="F7" s="6">
        <v>44897</v>
      </c>
      <c r="G7" s="6">
        <v>44899</v>
      </c>
      <c r="H7" s="4">
        <v>1</v>
      </c>
      <c r="I7" s="4">
        <v>2</v>
      </c>
      <c r="J7" s="4">
        <v>2</v>
      </c>
      <c r="K7" s="4" t="s">
        <v>30</v>
      </c>
      <c r="L7" s="4">
        <v>1560</v>
      </c>
      <c r="M7" s="4">
        <v>1560</v>
      </c>
      <c r="N7" s="4" t="s">
        <v>54</v>
      </c>
      <c r="O7" s="4" t="s">
        <v>32</v>
      </c>
      <c r="P7" s="4" t="s">
        <v>33</v>
      </c>
      <c r="Q7" s="4">
        <v>0</v>
      </c>
      <c r="R7" s="7">
        <v>44874</v>
      </c>
      <c r="S7" s="6">
        <v>44911</v>
      </c>
      <c r="T7" s="4" t="s">
        <v>34</v>
      </c>
      <c r="U7" s="4">
        <v>1560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44906</v>
      </c>
      <c r="G8" s="6">
        <v>44909</v>
      </c>
      <c r="H8" s="4">
        <v>1</v>
      </c>
      <c r="I8" s="4">
        <v>3</v>
      </c>
      <c r="J8" s="4">
        <v>3</v>
      </c>
      <c r="K8" s="4" t="s">
        <v>30</v>
      </c>
      <c r="L8" s="4">
        <v>2736</v>
      </c>
      <c r="M8" s="4">
        <v>2736</v>
      </c>
      <c r="N8" s="4" t="s">
        <v>57</v>
      </c>
      <c r="O8" s="4" t="s">
        <v>32</v>
      </c>
      <c r="P8" s="4" t="s">
        <v>33</v>
      </c>
      <c r="Q8" s="4">
        <v>0</v>
      </c>
      <c r="R8" s="7">
        <v>44874</v>
      </c>
      <c r="S8" s="6">
        <v>44911</v>
      </c>
      <c r="T8" s="4" t="s">
        <v>34</v>
      </c>
      <c r="U8" s="4">
        <v>2736</v>
      </c>
      <c r="V8" s="4">
        <v>0</v>
      </c>
      <c r="W8" s="4">
        <v>0</v>
      </c>
      <c r="X8" s="4" t="s">
        <v>35</v>
      </c>
      <c r="Y8" s="4" t="s">
        <v>58</v>
      </c>
    </row>
    <row r="9" s="4" customFormat="1" spans="1:25">
      <c r="A9" s="4" t="s">
        <v>43</v>
      </c>
      <c r="B9" s="4" t="s">
        <v>26</v>
      </c>
      <c r="C9" s="4" t="s">
        <v>59</v>
      </c>
      <c r="D9" s="4" t="s">
        <v>44</v>
      </c>
      <c r="E9" s="4" t="s">
        <v>45</v>
      </c>
      <c r="F9" s="6">
        <v>44902</v>
      </c>
      <c r="G9" s="6">
        <v>44903</v>
      </c>
      <c r="H9" s="4">
        <v>1</v>
      </c>
      <c r="I9" s="4">
        <v>1</v>
      </c>
      <c r="J9" s="4">
        <v>1</v>
      </c>
      <c r="K9" s="4" t="s">
        <v>30</v>
      </c>
      <c r="L9" s="4">
        <v>-1170</v>
      </c>
      <c r="M9" s="4">
        <v>-1170</v>
      </c>
      <c r="N9" s="4" t="s">
        <v>46</v>
      </c>
      <c r="O9" s="4" t="s">
        <v>32</v>
      </c>
      <c r="P9" s="4" t="s">
        <v>33</v>
      </c>
      <c r="Q9" s="4">
        <v>0</v>
      </c>
      <c r="R9" s="7">
        <v>44873</v>
      </c>
      <c r="S9" s="6">
        <v>44911</v>
      </c>
      <c r="T9" s="4" t="s">
        <v>34</v>
      </c>
      <c r="U9" s="4">
        <v>-1170</v>
      </c>
      <c r="V9" s="4">
        <v>0</v>
      </c>
      <c r="W9" s="4">
        <v>0</v>
      </c>
      <c r="X9" s="4" t="s">
        <v>35</v>
      </c>
      <c r="Y9" s="4" t="s">
        <v>47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44</v>
      </c>
      <c r="E10" s="4" t="s">
        <v>61</v>
      </c>
      <c r="F10" s="6">
        <v>44904</v>
      </c>
      <c r="G10" s="6">
        <v>44905</v>
      </c>
      <c r="H10" s="4">
        <v>1</v>
      </c>
      <c r="I10" s="4">
        <v>1</v>
      </c>
      <c r="J10" s="4">
        <v>1</v>
      </c>
      <c r="K10" s="4" t="s">
        <v>30</v>
      </c>
      <c r="L10" s="4">
        <v>1516</v>
      </c>
      <c r="M10" s="4">
        <v>1516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44877</v>
      </c>
      <c r="S10" s="6">
        <v>44911</v>
      </c>
      <c r="T10" s="4" t="s">
        <v>34</v>
      </c>
      <c r="U10" s="4">
        <v>1516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44</v>
      </c>
      <c r="E11" s="4" t="s">
        <v>64</v>
      </c>
      <c r="F11" s="6">
        <v>44906</v>
      </c>
      <c r="G11" s="6">
        <v>44909</v>
      </c>
      <c r="H11" s="4">
        <v>1</v>
      </c>
      <c r="I11" s="4">
        <v>3</v>
      </c>
      <c r="J11" s="4">
        <v>3</v>
      </c>
      <c r="K11" s="4" t="s">
        <v>30</v>
      </c>
      <c r="L11" s="4">
        <v>4539</v>
      </c>
      <c r="M11" s="4">
        <v>4539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44881</v>
      </c>
      <c r="S11" s="6">
        <v>44911</v>
      </c>
      <c r="T11" s="4" t="s">
        <v>34</v>
      </c>
      <c r="U11" s="4">
        <v>4539</v>
      </c>
      <c r="V11" s="4">
        <v>0</v>
      </c>
      <c r="W11" s="4">
        <v>0</v>
      </c>
      <c r="X11" s="4" t="s">
        <v>35</v>
      </c>
      <c r="Y11" s="4" t="s">
        <v>66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44908</v>
      </c>
      <c r="G12" s="6">
        <v>44909</v>
      </c>
      <c r="H12" s="4">
        <v>1</v>
      </c>
      <c r="I12" s="4">
        <v>1</v>
      </c>
      <c r="J12" s="4">
        <v>1</v>
      </c>
      <c r="K12" s="4" t="s">
        <v>30</v>
      </c>
      <c r="L12" s="4">
        <v>1930</v>
      </c>
      <c r="M12" s="4">
        <v>1930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44899</v>
      </c>
      <c r="S12" s="6">
        <v>44911</v>
      </c>
      <c r="T12" s="4" t="s">
        <v>34</v>
      </c>
      <c r="U12" s="4">
        <v>1930</v>
      </c>
      <c r="V12" s="4">
        <v>0</v>
      </c>
      <c r="W12" s="4">
        <v>0</v>
      </c>
      <c r="X12" s="4" t="s">
        <v>35</v>
      </c>
      <c r="Y12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C15" sqref="C15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21411568953</v>
      </c>
      <c r="B2" s="6">
        <v>44900</v>
      </c>
      <c r="C2" s="6">
        <v>44902</v>
      </c>
      <c r="D2" s="4">
        <v>1700</v>
      </c>
      <c r="E2" s="4" t="str">
        <f>VLOOKUP(A2,HOP!A:L,12,0)</f>
        <v>1700.00</v>
      </c>
      <c r="F2" s="4" t="str">
        <f>VLOOKUP(A2,HOP!A:C,3,0)</f>
        <v>2733932</v>
      </c>
      <c r="G2" s="4">
        <f>D2-E2</f>
        <v>0</v>
      </c>
      <c r="H2" s="4" t="str">
        <f>$H$1&amp;F2</f>
        <v>，2733932</v>
      </c>
      <c r="I2" s="4" t="str">
        <f>VLOOKUP(A2,HOP!A:U,21,0)</f>
        <v>直采</v>
      </c>
    </row>
    <row r="3" s="4" customFormat="1" spans="1:9">
      <c r="A3" s="5">
        <v>21591543655</v>
      </c>
      <c r="B3" s="6">
        <v>44900</v>
      </c>
      <c r="C3" s="6">
        <v>44904</v>
      </c>
      <c r="D3" s="4">
        <v>3400</v>
      </c>
      <c r="E3" s="4" t="str">
        <f>VLOOKUP(A3,HOP!A:L,12,0)</f>
        <v>3400.00</v>
      </c>
      <c r="F3" s="4" t="str">
        <f>VLOOKUP(A3,HOP!A:C,3,0)</f>
        <v>2761650</v>
      </c>
      <c r="G3" s="4">
        <f t="shared" ref="G3:G11" si="0">D3-E3</f>
        <v>0</v>
      </c>
      <c r="H3" s="4" t="str">
        <f t="shared" ref="H3:H11" si="1">$H$1&amp;F3</f>
        <v>，2761650</v>
      </c>
      <c r="I3" s="4" t="str">
        <f>VLOOKUP(A3,HOP!A:U,21,0)</f>
        <v>直采</v>
      </c>
    </row>
    <row r="4" s="4" customFormat="1" spans="1:9">
      <c r="A4" s="5">
        <v>21741019822</v>
      </c>
      <c r="B4" s="6">
        <v>44896</v>
      </c>
      <c r="C4" s="6">
        <v>44902</v>
      </c>
      <c r="D4" s="4">
        <v>6000</v>
      </c>
      <c r="E4" s="4" t="str">
        <f>VLOOKUP(A4,HOP!A:L,12,0)</f>
        <v>6000.00</v>
      </c>
      <c r="F4" s="4" t="str">
        <f>VLOOKUP(A4,HOP!A:C,3,0)</f>
        <v>2782084</v>
      </c>
      <c r="G4" s="4">
        <f t="shared" si="0"/>
        <v>0</v>
      </c>
      <c r="H4" s="4" t="str">
        <f t="shared" si="1"/>
        <v>，2782084</v>
      </c>
      <c r="I4" s="4" t="str">
        <f>VLOOKUP(A4,HOP!A:U,21,0)</f>
        <v>直采</v>
      </c>
    </row>
    <row r="5" s="4" customFormat="1" hidden="1" spans="1:9">
      <c r="A5" s="5">
        <v>21741587610</v>
      </c>
      <c r="B5" s="6">
        <v>44902</v>
      </c>
      <c r="C5" s="6">
        <v>44903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21751227317</v>
      </c>
      <c r="B6" s="6">
        <v>44897</v>
      </c>
      <c r="C6" s="6">
        <v>44904</v>
      </c>
      <c r="D6" s="4">
        <v>3500</v>
      </c>
      <c r="E6" s="4" t="str">
        <f>VLOOKUP(A6,HOP!A:L,12,0)</f>
        <v>3500.00</v>
      </c>
      <c r="F6" s="4" t="str">
        <f>VLOOKUP(A6,HOP!A:C,3,0)</f>
        <v>2784969</v>
      </c>
      <c r="G6" s="4">
        <f t="shared" si="0"/>
        <v>0</v>
      </c>
      <c r="H6" s="4" t="str">
        <f t="shared" si="1"/>
        <v>，2784969</v>
      </c>
      <c r="I6" s="4" t="str">
        <f>VLOOKUP(A6,HOP!A:U,21,0)</f>
        <v>直采</v>
      </c>
    </row>
    <row r="7" s="4" customFormat="1" spans="1:9">
      <c r="A7" s="5">
        <v>21751366741</v>
      </c>
      <c r="B7" s="6">
        <v>44897</v>
      </c>
      <c r="C7" s="6">
        <v>44899</v>
      </c>
      <c r="D7" s="4">
        <v>1560</v>
      </c>
      <c r="E7" s="4" t="str">
        <f>VLOOKUP(A7,HOP!A:L,12,0)</f>
        <v>1560.00</v>
      </c>
      <c r="F7" s="4" t="str">
        <f>VLOOKUP(A7,HOP!A:C,3,0)</f>
        <v>2784953</v>
      </c>
      <c r="G7" s="4">
        <f t="shared" si="0"/>
        <v>0</v>
      </c>
      <c r="H7" s="4" t="str">
        <f t="shared" si="1"/>
        <v>，2784953</v>
      </c>
      <c r="I7" s="4" t="str">
        <f>VLOOKUP(A7,HOP!A:U,21,0)</f>
        <v>直采</v>
      </c>
    </row>
    <row r="8" s="4" customFormat="1" spans="1:9">
      <c r="A8" s="5">
        <v>21761027559</v>
      </c>
      <c r="B8" s="6">
        <v>44906</v>
      </c>
      <c r="C8" s="6">
        <v>44909</v>
      </c>
      <c r="D8" s="4">
        <v>2736</v>
      </c>
      <c r="E8" s="4" t="str">
        <f>VLOOKUP(A8,HOP!A:L,12,0)</f>
        <v>2736.00</v>
      </c>
      <c r="F8" s="4" t="str">
        <f>VLOOKUP(A8,HOP!A:C,3,0)</f>
        <v>2786848</v>
      </c>
      <c r="G8" s="4">
        <f t="shared" si="0"/>
        <v>0</v>
      </c>
      <c r="H8" s="4" t="str">
        <f t="shared" si="1"/>
        <v>，2786848</v>
      </c>
      <c r="I8" s="4" t="str">
        <f>VLOOKUP(A8,HOP!A:U,21,0)</f>
        <v>直采</v>
      </c>
    </row>
    <row r="9" s="4" customFormat="1" spans="1:9">
      <c r="A9" s="5">
        <v>21779539859</v>
      </c>
      <c r="B9" s="6">
        <v>44904</v>
      </c>
      <c r="C9" s="6">
        <v>44905</v>
      </c>
      <c r="D9" s="4">
        <v>1516</v>
      </c>
      <c r="E9" s="4" t="str">
        <f>VLOOKUP(A9,HOP!A:L,12,0)</f>
        <v>1516.00</v>
      </c>
      <c r="F9" s="4" t="str">
        <f>VLOOKUP(A9,HOP!A:C,3,0)</f>
        <v>2792618</v>
      </c>
      <c r="G9" s="4">
        <f t="shared" si="0"/>
        <v>0</v>
      </c>
      <c r="H9" s="4" t="str">
        <f t="shared" si="1"/>
        <v>，2792618</v>
      </c>
      <c r="I9" s="4" t="str">
        <f>VLOOKUP(A9,HOP!A:U,21,0)</f>
        <v>直采</v>
      </c>
    </row>
    <row r="10" s="4" customFormat="1" spans="1:9">
      <c r="A10" s="5">
        <v>21809759615</v>
      </c>
      <c r="B10" s="6">
        <v>44906</v>
      </c>
      <c r="C10" s="6">
        <v>44909</v>
      </c>
      <c r="D10" s="4">
        <v>4539</v>
      </c>
      <c r="E10" s="4" t="str">
        <f>VLOOKUP(A10,HOP!A:L,12,0)</f>
        <v>4539.00</v>
      </c>
      <c r="F10" s="4" t="str">
        <f>VLOOKUP(A10,HOP!A:C,3,0)</f>
        <v>2802861</v>
      </c>
      <c r="G10" s="4">
        <f t="shared" si="0"/>
        <v>0</v>
      </c>
      <c r="H10" s="4" t="str">
        <f t="shared" si="1"/>
        <v>，2802861</v>
      </c>
      <c r="I10" s="4" t="str">
        <f>VLOOKUP(A10,HOP!A:U,21,0)</f>
        <v>直采</v>
      </c>
    </row>
    <row r="11" s="4" customFormat="1" spans="1:9">
      <c r="A11" s="5">
        <v>999221853689786</v>
      </c>
      <c r="B11" s="6">
        <v>44908</v>
      </c>
      <c r="C11" s="6">
        <v>44909</v>
      </c>
      <c r="D11" s="4">
        <v>1930</v>
      </c>
      <c r="E11" s="4" t="str">
        <f>VLOOKUP(A11,HOP!A:L,12,0)</f>
        <v>1930.00</v>
      </c>
      <c r="F11" s="4" t="str">
        <f>VLOOKUP(A11,HOP!A:C,3,0)</f>
        <v>2846044</v>
      </c>
      <c r="G11" s="4">
        <f t="shared" si="0"/>
        <v>0</v>
      </c>
      <c r="H11" s="4" t="str">
        <f t="shared" si="1"/>
        <v>，2846044</v>
      </c>
      <c r="I11" s="4" t="str">
        <f>VLOOKUP(A11,HOP!A:U,21,0)</f>
        <v>直采</v>
      </c>
    </row>
    <row r="13" spans="4:4">
      <c r="D13" s="4">
        <f>SUM(D2:D12)</f>
        <v>26881</v>
      </c>
    </row>
    <row r="19" spans="1:1">
      <c r="A19" s="4" t="s">
        <v>73</v>
      </c>
    </row>
    <row r="20" spans="1:1">
      <c r="A20" s="4" t="s">
        <v>74</v>
      </c>
    </row>
    <row r="21" spans="1:1">
      <c r="A21" s="4" t="s">
        <v>75</v>
      </c>
    </row>
  </sheetData>
  <autoFilter ref="A1:X11">
    <filterColumn colId="3">
      <filters>
        <filter val="1560"/>
        <filter val="1700"/>
        <filter val="1930"/>
        <filter val="3400"/>
        <filter val="3500"/>
        <filter val="6000"/>
        <filter val="1516"/>
        <filter val="2736"/>
        <filter val="45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999221853689786</v>
      </c>
      <c r="B2" s="1" t="s">
        <v>95</v>
      </c>
      <c r="C2" s="1" t="s">
        <v>96</v>
      </c>
      <c r="D2" s="1" t="s">
        <v>97</v>
      </c>
      <c r="E2" s="1" t="s">
        <v>70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21809759615</v>
      </c>
      <c r="B3" s="1" t="s">
        <v>112</v>
      </c>
      <c r="C3" s="1" t="s">
        <v>113</v>
      </c>
      <c r="D3" s="1" t="s">
        <v>114</v>
      </c>
      <c r="E3" s="1" t="s">
        <v>65</v>
      </c>
      <c r="F3" s="1" t="s">
        <v>115</v>
      </c>
      <c r="G3" s="1" t="s">
        <v>99</v>
      </c>
      <c r="H3" s="1" t="s">
        <v>100</v>
      </c>
      <c r="I3" s="1" t="s">
        <v>116</v>
      </c>
      <c r="J3" s="1" t="s">
        <v>102</v>
      </c>
      <c r="K3" s="1" t="s">
        <v>116</v>
      </c>
      <c r="L3" s="1" t="s">
        <v>116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117</v>
      </c>
      <c r="S3" s="1" t="s">
        <v>108</v>
      </c>
      <c r="T3" s="1" t="s">
        <v>109</v>
      </c>
      <c r="U3" s="1" t="s">
        <v>110</v>
      </c>
      <c r="V3" s="1" t="s">
        <v>118</v>
      </c>
    </row>
    <row r="4" s="1" customFormat="1" spans="1:22">
      <c r="A4" s="3">
        <v>21779539859</v>
      </c>
      <c r="B4" s="1" t="s">
        <v>119</v>
      </c>
      <c r="C4" s="1" t="s">
        <v>120</v>
      </c>
      <c r="D4" s="1" t="s">
        <v>114</v>
      </c>
      <c r="E4" s="1" t="s">
        <v>121</v>
      </c>
      <c r="F4" s="1" t="s">
        <v>122</v>
      </c>
      <c r="G4" s="1" t="s">
        <v>123</v>
      </c>
      <c r="H4" s="1" t="s">
        <v>100</v>
      </c>
      <c r="I4" s="1" t="s">
        <v>124</v>
      </c>
      <c r="J4" s="1" t="s">
        <v>102</v>
      </c>
      <c r="K4" s="1" t="s">
        <v>124</v>
      </c>
      <c r="L4" s="1" t="s">
        <v>124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125</v>
      </c>
      <c r="S4" s="1" t="s">
        <v>108</v>
      </c>
      <c r="T4" s="1" t="s">
        <v>109</v>
      </c>
      <c r="U4" s="1" t="s">
        <v>110</v>
      </c>
      <c r="V4" s="1" t="s">
        <v>118</v>
      </c>
    </row>
    <row r="5" s="1" customFormat="1" spans="1:22">
      <c r="A5" s="3">
        <v>21761027559</v>
      </c>
      <c r="B5" s="1" t="s">
        <v>126</v>
      </c>
      <c r="C5" s="1" t="s">
        <v>127</v>
      </c>
      <c r="D5" s="1" t="s">
        <v>128</v>
      </c>
      <c r="E5" s="1" t="s">
        <v>129</v>
      </c>
      <c r="F5" s="1" t="s">
        <v>115</v>
      </c>
      <c r="G5" s="1" t="s">
        <v>99</v>
      </c>
      <c r="H5" s="1" t="s">
        <v>100</v>
      </c>
      <c r="I5" s="1" t="s">
        <v>130</v>
      </c>
      <c r="J5" s="1" t="s">
        <v>102</v>
      </c>
      <c r="K5" s="1" t="s">
        <v>130</v>
      </c>
      <c r="L5" s="1" t="s">
        <v>130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131</v>
      </c>
      <c r="S5" s="1" t="s">
        <v>108</v>
      </c>
      <c r="T5" s="1" t="s">
        <v>109</v>
      </c>
      <c r="U5" s="1" t="s">
        <v>110</v>
      </c>
      <c r="V5" s="1" t="s">
        <v>111</v>
      </c>
    </row>
    <row r="6" s="1" customFormat="1" spans="1:22">
      <c r="A6" s="3">
        <v>21751227317</v>
      </c>
      <c r="B6" s="1" t="s">
        <v>126</v>
      </c>
      <c r="C6" s="1" t="s">
        <v>132</v>
      </c>
      <c r="D6" s="1" t="s">
        <v>133</v>
      </c>
      <c r="E6" s="1" t="s">
        <v>134</v>
      </c>
      <c r="F6" s="1" t="s">
        <v>135</v>
      </c>
      <c r="G6" s="1" t="s">
        <v>122</v>
      </c>
      <c r="H6" s="1" t="s">
        <v>100</v>
      </c>
      <c r="I6" s="1" t="s">
        <v>136</v>
      </c>
      <c r="J6" s="1" t="s">
        <v>102</v>
      </c>
      <c r="K6" s="1" t="s">
        <v>136</v>
      </c>
      <c r="L6" s="1" t="s">
        <v>136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137</v>
      </c>
      <c r="S6" s="1" t="s">
        <v>108</v>
      </c>
      <c r="T6" s="1" t="s">
        <v>109</v>
      </c>
      <c r="U6" s="1" t="s">
        <v>110</v>
      </c>
      <c r="V6" s="1" t="s">
        <v>111</v>
      </c>
    </row>
    <row r="7" s="1" customFormat="1" spans="1:22">
      <c r="A7" s="3">
        <v>21751366741</v>
      </c>
      <c r="B7" s="1" t="s">
        <v>126</v>
      </c>
      <c r="C7" s="1" t="s">
        <v>138</v>
      </c>
      <c r="D7" s="1" t="s">
        <v>133</v>
      </c>
      <c r="E7" s="1" t="s">
        <v>139</v>
      </c>
      <c r="F7" s="1" t="s">
        <v>135</v>
      </c>
      <c r="G7" s="1" t="s">
        <v>95</v>
      </c>
      <c r="H7" s="1" t="s">
        <v>100</v>
      </c>
      <c r="I7" s="1" t="s">
        <v>140</v>
      </c>
      <c r="J7" s="1" t="s">
        <v>102</v>
      </c>
      <c r="K7" s="1" t="s">
        <v>140</v>
      </c>
      <c r="L7" s="1" t="s">
        <v>140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141</v>
      </c>
      <c r="S7" s="1" t="s">
        <v>108</v>
      </c>
      <c r="T7" s="1" t="s">
        <v>109</v>
      </c>
      <c r="U7" s="1" t="s">
        <v>110</v>
      </c>
      <c r="V7" s="1" t="s">
        <v>111</v>
      </c>
    </row>
    <row r="8" s="1" customFormat="1" spans="1:22">
      <c r="A8" s="3">
        <v>21741019822</v>
      </c>
      <c r="B8" s="1" t="s">
        <v>142</v>
      </c>
      <c r="C8" s="1" t="s">
        <v>143</v>
      </c>
      <c r="D8" s="1" t="s">
        <v>128</v>
      </c>
      <c r="E8" s="1" t="s">
        <v>144</v>
      </c>
      <c r="F8" s="1" t="s">
        <v>145</v>
      </c>
      <c r="G8" s="1" t="s">
        <v>146</v>
      </c>
      <c r="H8" s="1" t="s">
        <v>100</v>
      </c>
      <c r="I8" s="1" t="s">
        <v>147</v>
      </c>
      <c r="J8" s="1" t="s">
        <v>102</v>
      </c>
      <c r="K8" s="1" t="s">
        <v>147</v>
      </c>
      <c r="L8" s="1" t="s">
        <v>147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106</v>
      </c>
      <c r="R8" s="1" t="s">
        <v>148</v>
      </c>
      <c r="S8" s="1" t="s">
        <v>108</v>
      </c>
      <c r="T8" s="1" t="s">
        <v>109</v>
      </c>
      <c r="U8" s="1" t="s">
        <v>110</v>
      </c>
      <c r="V8" s="1" t="s">
        <v>111</v>
      </c>
    </row>
    <row r="9" s="1" customFormat="1" spans="1:22">
      <c r="A9" s="3">
        <v>21591543655</v>
      </c>
      <c r="B9" s="1" t="s">
        <v>149</v>
      </c>
      <c r="C9" s="1" t="s">
        <v>150</v>
      </c>
      <c r="D9" s="1" t="s">
        <v>128</v>
      </c>
      <c r="E9" s="1" t="s">
        <v>151</v>
      </c>
      <c r="F9" s="1" t="s">
        <v>152</v>
      </c>
      <c r="G9" s="1" t="s">
        <v>122</v>
      </c>
      <c r="H9" s="1" t="s">
        <v>100</v>
      </c>
      <c r="I9" s="1" t="s">
        <v>153</v>
      </c>
      <c r="J9" s="1" t="s">
        <v>102</v>
      </c>
      <c r="K9" s="1" t="s">
        <v>153</v>
      </c>
      <c r="L9" s="1" t="s">
        <v>153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106</v>
      </c>
      <c r="R9" s="1" t="s">
        <v>154</v>
      </c>
      <c r="S9" s="1" t="s">
        <v>108</v>
      </c>
      <c r="T9" s="1" t="s">
        <v>109</v>
      </c>
      <c r="U9" s="1" t="s">
        <v>110</v>
      </c>
      <c r="V9" s="1" t="s">
        <v>111</v>
      </c>
    </row>
    <row r="10" s="1" customFormat="1" spans="1:22">
      <c r="A10" s="3">
        <v>21411568953</v>
      </c>
      <c r="B10" s="1" t="s">
        <v>155</v>
      </c>
      <c r="C10" s="1" t="s">
        <v>156</v>
      </c>
      <c r="D10" s="1" t="s">
        <v>128</v>
      </c>
      <c r="E10" s="1" t="s">
        <v>157</v>
      </c>
      <c r="F10" s="1" t="s">
        <v>152</v>
      </c>
      <c r="G10" s="1" t="s">
        <v>146</v>
      </c>
      <c r="H10" s="1" t="s">
        <v>100</v>
      </c>
      <c r="I10" s="1" t="s">
        <v>158</v>
      </c>
      <c r="J10" s="1" t="s">
        <v>102</v>
      </c>
      <c r="K10" s="1" t="s">
        <v>158</v>
      </c>
      <c r="L10" s="1" t="s">
        <v>158</v>
      </c>
      <c r="M10" s="1" t="s">
        <v>103</v>
      </c>
      <c r="N10" s="1" t="s">
        <v>103</v>
      </c>
      <c r="O10" s="1" t="s">
        <v>104</v>
      </c>
      <c r="P10" s="1" t="s">
        <v>105</v>
      </c>
      <c r="Q10" s="1" t="s">
        <v>106</v>
      </c>
      <c r="R10" s="1" t="s">
        <v>159</v>
      </c>
      <c r="S10" s="1" t="s">
        <v>108</v>
      </c>
      <c r="T10" s="1" t="s">
        <v>109</v>
      </c>
      <c r="U10" s="1" t="s">
        <v>110</v>
      </c>
      <c r="V10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2022-12-20T01:23:32Z</dcterms:created>
  <dcterms:modified xsi:type="dcterms:W3CDTF">2022-12-20T01:31:56Z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9FB6AB4E73384EA89A811D75EC4D1C8B</vt:lpwstr>
  </property>
  <property fmtid="{D5CDD505-2E9C-101B-9397-08002B2CF9AE}" pid="3" name="KSOProductBuildVer">
    <vt:lpwstr>2052-11.1.0.12980</vt:lpwstr>
  </property>
</Properties>
</file>