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对账!$A$1:$I$12</definedName>
  </definedNames>
  <calcPr calcId="144525"/>
</workbook>
</file>

<file path=xl/sharedStrings.xml><?xml version="1.0" encoding="utf-8"?>
<sst xmlns="http://schemas.openxmlformats.org/spreadsheetml/2006/main" count="726" uniqueCount="259">
  <si>
    <t>去哪儿网酒店预付对账单</t>
  </si>
  <si>
    <t>供应商名称：</t>
  </si>
  <si>
    <t>港丰国际</t>
  </si>
  <si>
    <t>结算周期：</t>
  </si>
  <si>
    <t>2022-12-12至2022-12-18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</si>
  <si>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</si>
  <si>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</si>
  <si>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</si>
  <si>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</si>
  <si>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</si>
  <si>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</si>
  <si>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</si>
  <si>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</si>
  <si>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</si>
  <si>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</si>
  <si>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</si>
  <si>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</si>
  <si>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</si>
  <si>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</si>
  <si>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</si>
  <si>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¥41,220.00</t>
  </si>
  <si>
    <t>¥26,432.00</t>
  </si>
  <si>
    <t>¥1,522.00</t>
  </si>
  <si>
    <t>¥13,266.00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</si>
  <si>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</si>
  <si>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</si>
  <si>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</si>
  <si>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</si>
  <si>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</si>
  <si>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</si>
  <si>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</si>
  <si>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</si>
  <si>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012553****2718</t>
  </si>
  <si>
    <t>户名：</t>
  </si>
  <si>
    <t>DINGDING INTERNATIONAL ONLINE TRAVEL DEVELOPMENT COMPANY</t>
  </si>
  <si>
    <t>联系人：</t>
  </si>
  <si>
    <t>Lucky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</si>
  <si>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</si>
  <si>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</si>
  <si>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</si>
  <si>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</si>
  <si>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</si>
  <si>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</si>
  <si>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</si>
  <si>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</si>
  <si>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</si>
  <si>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</si>
  <si>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</si>
  <si>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</si>
  <si>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</si>
  <si>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</si>
  <si>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</si>
  <si>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</si>
  <si>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</si>
  <si>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</si>
  <si>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</si>
  <si>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</si>
  <si>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</si>
  <si>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</si>
  <si>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</si>
  <si>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</si>
  <si>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</si>
  <si>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</si>
  <si>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</si>
  <si>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</si>
  <si>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</si>
  <si>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</si>
  <si>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</si>
  <si>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</si>
  <si>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</si>
  <si>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703207489950</t>
  </si>
  <si>
    <t>2863733</t>
  </si>
  <si>
    <t>酒店预付</t>
  </si>
  <si>
    <t>否</t>
  </si>
  <si>
    <t>普通</t>
  </si>
  <si>
    <t>221905052</t>
  </si>
  <si>
    <t>澳门凯旋门酒店</t>
  </si>
  <si>
    <t>1619975</t>
  </si>
  <si>
    <t>LI/XIUMEI</t>
  </si>
  <si>
    <t>2022-12-10</t>
  </si>
  <si>
    <t>2022-12-11</t>
  </si>
  <si>
    <t>2022-12-12</t>
  </si>
  <si>
    <t>¥540.00</t>
  </si>
  <si>
    <t>¥55.00</t>
  </si>
  <si>
    <t>¥485.00</t>
  </si>
  <si>
    <t>Premier Twin Room</t>
  </si>
  <si>
    <t>WEBSITE</t>
  </si>
  <si>
    <t>703209185818</t>
  </si>
  <si>
    <t>2868084</t>
  </si>
  <si>
    <t>158567540</t>
  </si>
  <si>
    <t>萨瓦蒂芭东渡假村酒店 (SHA Extra Plus)</t>
  </si>
  <si>
    <t>HU/DIE</t>
  </si>
  <si>
    <t>2022-12-13</t>
  </si>
  <si>
    <t>¥331.00</t>
  </si>
  <si>
    <t>¥34.00</t>
  </si>
  <si>
    <t>¥297.00</t>
  </si>
  <si>
    <t>Deluxe room</t>
  </si>
  <si>
    <t>703209078448</t>
  </si>
  <si>
    <t>2867879</t>
  </si>
  <si>
    <t>221902265</t>
  </si>
  <si>
    <t>香港君悦酒店</t>
  </si>
  <si>
    <t>ZHU/HAO</t>
  </si>
  <si>
    <t>¥1,993.00</t>
  </si>
  <si>
    <t>¥198.00</t>
  </si>
  <si>
    <t>¥1,795.00</t>
  </si>
  <si>
    <t>King Bed Room</t>
  </si>
  <si>
    <t>703211418719</t>
  </si>
  <si>
    <t>2872296</t>
  </si>
  <si>
    <t>158585861</t>
  </si>
  <si>
    <t>普吉假日酒店 (SHA Extra Plus)</t>
  </si>
  <si>
    <t>ZHOU/PEIPEI|DUAN/LIJUN</t>
  </si>
  <si>
    <t>2022-12-14</t>
  </si>
  <si>
    <t>2022-12-27</t>
  </si>
  <si>
    <t>2022-12-31</t>
  </si>
  <si>
    <t>¥15,944.00</t>
  </si>
  <si>
    <t>2022-12-14 15:24:27</t>
  </si>
  <si>
    <t>2 Single Premium Pool View Balcony</t>
  </si>
  <si>
    <t>703205845359</t>
  </si>
  <si>
    <t>2856144</t>
  </si>
  <si>
    <t>816211105</t>
  </si>
  <si>
    <t>都市精品酒店</t>
  </si>
  <si>
    <t>ZHANG/YUANLONG</t>
  </si>
  <si>
    <t>2022-12-08</t>
  </si>
  <si>
    <t>2022-12-15</t>
  </si>
  <si>
    <t>¥829.00</t>
  </si>
  <si>
    <t>¥89.00</t>
  </si>
  <si>
    <t>¥740.00</t>
  </si>
  <si>
    <t>standard twin room</t>
  </si>
  <si>
    <t>703212899326</t>
  </si>
  <si>
    <t>2875611</t>
  </si>
  <si>
    <t>189425180</t>
  </si>
  <si>
    <t>曼谷 JW 万豪酒店 (SHA Plus+)</t>
  </si>
  <si>
    <t>HE/MINGZHONG|JIANG/JIE</t>
  </si>
  <si>
    <t>2022-12-18</t>
  </si>
  <si>
    <t>¥3,723.00</t>
  </si>
  <si>
    <t>2022-12-15 14:19:01</t>
  </si>
  <si>
    <t>Deluxe king room</t>
  </si>
  <si>
    <t>703212450661</t>
  </si>
  <si>
    <t>2875212</t>
  </si>
  <si>
    <t>158549882</t>
  </si>
  <si>
    <t>长滩岛林德酒店</t>
  </si>
  <si>
    <t>WANG/XI|TANG/YUANSHU</t>
  </si>
  <si>
    <t>2022-12-19</t>
  </si>
  <si>
    <t>2022-12-22</t>
  </si>
  <si>
    <t>¥6,765.00</t>
  </si>
  <si>
    <t>2022-12-15 15:23:35</t>
  </si>
  <si>
    <t>Garden Room</t>
  </si>
  <si>
    <t>703211859121</t>
  </si>
  <si>
    <t>2873567</t>
  </si>
  <si>
    <t>158545550</t>
  </si>
  <si>
    <t>卡塔岩石酒店 (SHA Plus+)</t>
  </si>
  <si>
    <t>YANG/HAOXIA</t>
  </si>
  <si>
    <t>2022-12-16</t>
  </si>
  <si>
    <t>¥5,364.00</t>
  </si>
  <si>
    <t>¥575.00</t>
  </si>
  <si>
    <t>¥4,789.00</t>
  </si>
  <si>
    <t>1 bedroom sky pool villa</t>
  </si>
  <si>
    <t>703084988007</t>
  </si>
  <si>
    <t>2648923</t>
  </si>
  <si>
    <t>158593505</t>
  </si>
  <si>
    <t>普吉岛芭东美爵大酒店(SHA Extra Plus)</t>
  </si>
  <si>
    <t>DU/KE|JIA/XUEWEI</t>
  </si>
  <si>
    <t>2022-08-09</t>
  </si>
  <si>
    <t>¥1,746.00</t>
  </si>
  <si>
    <t>¥156.00</t>
  </si>
  <si>
    <t>¥1,590.00</t>
  </si>
  <si>
    <t>Superior King Bed Room</t>
  </si>
  <si>
    <t>703207920543</t>
  </si>
  <si>
    <t>2862296</t>
  </si>
  <si>
    <t>158573897</t>
  </si>
  <si>
    <t>芭堤雅盛泰澜幻影海滩度假村 (SHA Extra Plus)</t>
  </si>
  <si>
    <t>HAN/YUHUA|FANG/ZHENYU</t>
  </si>
  <si>
    <t>¥3,120.00</t>
  </si>
  <si>
    <t>¥322.00</t>
  </si>
  <si>
    <t>¥2,798.00</t>
  </si>
  <si>
    <t>premium deluxe ocean facing two double room</t>
  </si>
  <si>
    <t>703214518476</t>
  </si>
  <si>
    <t>2880832</t>
  </si>
  <si>
    <t>158592443</t>
  </si>
  <si>
    <t>吉隆坡·觅酒店，傲途格精选</t>
  </si>
  <si>
    <t>GUO/WENJING</t>
  </si>
  <si>
    <t>2022-12-17</t>
  </si>
  <si>
    <t>¥865.00</t>
  </si>
  <si>
    <t>¥93.00</t>
  </si>
  <si>
    <t>¥772.00</t>
  </si>
  <si>
    <t>Deluxe King Bed Room</t>
  </si>
  <si>
    <t>合计</t>
  </si>
  <si>
    <t/>
  </si>
  <si>
    <t>¥14,788.00</t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</si>
  <si>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</si>
  <si>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</si>
  <si>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</si>
  <si>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</si>
  <si>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</si>
  <si>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</si>
  <si>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</si>
  <si>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</si>
  <si>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</si>
  <si>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A221220110039481</t>
  </si>
  <si>
    <t>A221220110118481</t>
  </si>
  <si>
    <r>
      <t>总计</t>
    </r>
    <r>
      <rPr>
        <sz val="10"/>
        <rFont val="Arial"/>
        <charset val="134"/>
      </rPr>
      <t>:13266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</si>
  <si>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</si>
  <si>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</si>
  <si>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</si>
  <si>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</si>
  <si>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</si>
  <si>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</si>
  <si>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</si>
  <si>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</si>
  <si>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</si>
  <si>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</si>
  <si>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</si>
  <si>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</si>
  <si>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</si>
  <si>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</si>
  <si>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</si>
  <si>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</si>
  <si>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</si>
  <si>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</si>
  <si>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GUO WENJING</t>
  </si>
  <si>
    <t>退房日周结</t>
  </si>
  <si>
    <t>772.00</t>
  </si>
  <si>
    <t>RMB</t>
  </si>
  <si>
    <t>0</t>
  </si>
  <si>
    <t>0.00</t>
  </si>
  <si>
    <t>去哪儿直连（港丰）</t>
  </si>
  <si>
    <t>31</t>
  </si>
  <si>
    <t>2022-12-17 10:26:45</t>
  </si>
  <si>
    <t>汇智国际旅游发展有限公司</t>
  </si>
  <si>
    <t>直采</t>
  </si>
  <si>
    <t>马来西亚</t>
  </si>
  <si>
    <t>普吉岛卡塔磐石度假村</t>
  </si>
  <si>
    <t>YANG HAOXIA</t>
  </si>
  <si>
    <t>4789.00</t>
  </si>
  <si>
    <t>2022-12-14 20:08:58</t>
  </si>
  <si>
    <t>泰国</t>
  </si>
  <si>
    <t>萨瓦迪芭东水疗度假村</t>
  </si>
  <si>
    <t>HU DIE</t>
  </si>
  <si>
    <t>297.00</t>
  </si>
  <si>
    <t>2022-12-12 15:42:19</t>
  </si>
  <si>
    <t>ZHU HAO</t>
  </si>
  <si>
    <t>1795.00</t>
  </si>
  <si>
    <t>2022-12-12 14:08:05</t>
  </si>
  <si>
    <t>直连</t>
  </si>
  <si>
    <t>中国</t>
  </si>
  <si>
    <t>LI XIUMEI</t>
  </si>
  <si>
    <t>485.00</t>
  </si>
  <si>
    <t>2022-12-10 22:31:03</t>
  </si>
  <si>
    <t>盛泰澜芭堤雅幻影度假村</t>
  </si>
  <si>
    <t>HAN YUHUA,FANG ZHENYU,FANG ZHENMIN</t>
  </si>
  <si>
    <t>2798.00</t>
  </si>
  <si>
    <t>2022-12-14 16:05:41</t>
  </si>
  <si>
    <t>ZHANG YUANLONG</t>
  </si>
  <si>
    <t>740.00</t>
  </si>
  <si>
    <t>2022-12-08 09:23:35</t>
  </si>
  <si>
    <t>韩国</t>
  </si>
  <si>
    <t>DU KE,JIA XUEWEI</t>
  </si>
  <si>
    <t>1590.00</t>
  </si>
  <si>
    <t>2022-08-09 16:49:14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</si>
</sst>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1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9" fillId="16" borderId="14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31" fillId="18" borderId="15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11</v>
      </c>
      <c r="B5" s="25" t="s">
        <v>19</v>
      </c>
      <c r="C5" s="8" t="s">
        <v>20</v>
      </c>
      <c r="D5" s="26" t="s">
        <v>21</v>
      </c>
      <c r="E5" s="27" t="s">
        <v>22</v>
      </c>
      <c r="F5" s="27" t="s">
        <v>19</v>
      </c>
      <c r="G5" s="28">
        <v>0</v>
      </c>
      <c r="H5" s="29" t="s">
        <v>19</v>
      </c>
      <c r="I5" s="40" t="s">
        <v>23</v>
      </c>
      <c r="J5" s="8" t="s">
        <v>19</v>
      </c>
      <c r="K5" s="8" t="s">
        <v>23</v>
      </c>
    </row>
    <row r="6" ht="27.95" customHeight="1" spans="1:9">
      <c r="A6" s="20" t="s">
        <v>24</v>
      </c>
      <c r="D6" s="30"/>
      <c r="E6" s="31"/>
      <c r="F6" s="31"/>
      <c r="G6" s="32"/>
      <c r="H6" s="31"/>
      <c r="I6" s="36"/>
    </row>
    <row r="7" ht="15" customHeight="1" spans="1:11">
      <c r="A7" s="22" t="s">
        <v>25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26</v>
      </c>
      <c r="B8" s="34">
        <v>11</v>
      </c>
      <c r="C8" s="34" t="s">
        <v>19</v>
      </c>
      <c r="D8" s="34" t="s">
        <v>20</v>
      </c>
      <c r="E8" s="35" t="s">
        <v>21</v>
      </c>
      <c r="F8" s="35" t="s">
        <v>22</v>
      </c>
      <c r="G8" s="35">
        <v>0</v>
      </c>
      <c r="H8" s="34" t="s">
        <v>19</v>
      </c>
      <c r="I8" s="41" t="s">
        <v>23</v>
      </c>
      <c r="J8" s="8" t="s">
        <v>19</v>
      </c>
      <c r="K8" s="8" t="s">
        <v>23</v>
      </c>
    </row>
    <row r="9" ht="15" customHeight="1" spans="1:11">
      <c r="A9" s="33" t="s">
        <v>27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28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29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30</v>
      </c>
      <c r="B12" s="38"/>
      <c r="C12" s="18"/>
      <c r="F12" s="39"/>
      <c r="I12" s="39"/>
    </row>
    <row r="13" ht="15" customHeight="1" spans="1:9">
      <c r="A13" s="37" t="s">
        <v>31</v>
      </c>
      <c r="B13" s="38" t="s">
        <v>32</v>
      </c>
      <c r="C13" s="18"/>
      <c r="F13" s="39"/>
      <c r="I13" s="39"/>
    </row>
    <row r="14" ht="15" customHeight="1" spans="1:9">
      <c r="A14" s="37" t="s">
        <v>33</v>
      </c>
      <c r="B14" s="38" t="s">
        <v>34</v>
      </c>
      <c r="C14" s="18"/>
      <c r="F14" s="39"/>
      <c r="G14" s="18"/>
      <c r="H14" s="18"/>
      <c r="I14" s="39"/>
    </row>
    <row r="15" ht="15" customHeight="1" spans="1:9">
      <c r="A15" s="37" t="s">
        <v>35</v>
      </c>
      <c r="B15" s="38" t="s">
        <v>36</v>
      </c>
      <c r="C15" s="18"/>
      <c r="F15" s="39"/>
      <c r="I15" s="39"/>
    </row>
    <row r="16" ht="15" customHeight="1" spans="1:9">
      <c r="A16" s="37" t="s">
        <v>37</v>
      </c>
      <c r="B16" s="38" t="s">
        <v>38</v>
      </c>
      <c r="C16" s="18"/>
      <c r="F16" s="39"/>
      <c r="I16" s="39"/>
    </row>
    <row r="17" ht="15" customHeight="1" spans="1:6">
      <c r="A17" s="37" t="s">
        <v>39</v>
      </c>
      <c r="B17" s="38" t="s">
        <v>40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3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25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9" t="s">
        <v>61</v>
      </c>
      <c r="Y1" s="9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 t="s">
        <v>71</v>
      </c>
      <c r="C2" s="6" t="s">
        <v>72</v>
      </c>
      <c r="D2" s="6" t="s">
        <v>73</v>
      </c>
      <c r="E2" s="6" t="s">
        <v>74</v>
      </c>
      <c r="F2" s="6" t="s">
        <v>73</v>
      </c>
      <c r="G2" s="6" t="s">
        <v>75</v>
      </c>
      <c r="H2" s="7" t="s">
        <v>76</v>
      </c>
      <c r="I2" s="7" t="s">
        <v>77</v>
      </c>
      <c r="J2" s="7" t="s">
        <v>2</v>
      </c>
      <c r="K2" s="7" t="s">
        <v>78</v>
      </c>
      <c r="L2" s="7">
        <v>1</v>
      </c>
      <c r="M2" s="7">
        <v>1</v>
      </c>
      <c r="N2" s="7" t="s">
        <v>79</v>
      </c>
      <c r="O2" s="7" t="s">
        <v>80</v>
      </c>
      <c r="P2" s="7" t="s">
        <v>81</v>
      </c>
      <c r="Q2" s="7"/>
      <c r="R2" s="11" t="s">
        <v>82</v>
      </c>
      <c r="S2" s="12" t="s">
        <v>19</v>
      </c>
      <c r="T2" s="7"/>
      <c r="U2" s="11" t="s">
        <v>19</v>
      </c>
      <c r="V2" s="11" t="s">
        <v>82</v>
      </c>
      <c r="W2" s="12" t="s">
        <v>83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84</v>
      </c>
      <c r="AD2" t="s">
        <v>6</v>
      </c>
      <c r="AE2" t="s">
        <v>85</v>
      </c>
      <c r="AF2" t="s">
        <v>86</v>
      </c>
      <c r="AG2" t="s">
        <v>73</v>
      </c>
      <c r="AH2" t="s">
        <v>19</v>
      </c>
    </row>
    <row r="3" ht="14.25" customHeight="1" spans="1:34">
      <c r="A3" s="6" t="s">
        <v>87</v>
      </c>
      <c r="B3" s="6" t="s">
        <v>88</v>
      </c>
      <c r="C3" s="6" t="s">
        <v>72</v>
      </c>
      <c r="D3" s="6" t="s">
        <v>73</v>
      </c>
      <c r="E3" s="6" t="s">
        <v>74</v>
      </c>
      <c r="F3" s="6" t="s">
        <v>73</v>
      </c>
      <c r="G3" s="6" t="s">
        <v>89</v>
      </c>
      <c r="H3" s="7" t="s">
        <v>90</v>
      </c>
      <c r="I3" s="7" t="s">
        <v>77</v>
      </c>
      <c r="J3" s="7" t="s">
        <v>2</v>
      </c>
      <c r="K3" s="7" t="s">
        <v>91</v>
      </c>
      <c r="L3" s="7">
        <v>1</v>
      </c>
      <c r="M3" s="7">
        <v>1</v>
      </c>
      <c r="N3" s="7" t="s">
        <v>81</v>
      </c>
      <c r="O3" s="7" t="s">
        <v>81</v>
      </c>
      <c r="P3" s="7" t="s">
        <v>92</v>
      </c>
      <c r="Q3" s="7"/>
      <c r="R3" s="11" t="s">
        <v>93</v>
      </c>
      <c r="S3" s="12" t="s">
        <v>19</v>
      </c>
      <c r="T3" s="7"/>
      <c r="U3" s="11" t="s">
        <v>19</v>
      </c>
      <c r="V3" s="11" t="s">
        <v>93</v>
      </c>
      <c r="W3" s="12" t="s">
        <v>94</v>
      </c>
      <c r="X3" s="12" t="s">
        <v>19</v>
      </c>
      <c r="Y3" s="11" t="s">
        <v>19</v>
      </c>
      <c r="Z3" s="12" t="s">
        <v>19</v>
      </c>
      <c r="AA3" s="14" t="s">
        <v>19</v>
      </c>
      <c r="AB3" t="s">
        <v>19</v>
      </c>
      <c r="AC3" t="s">
        <v>95</v>
      </c>
      <c r="AD3" t="s">
        <v>6</v>
      </c>
      <c r="AE3" t="s">
        <v>96</v>
      </c>
      <c r="AF3" t="s">
        <v>86</v>
      </c>
      <c r="AG3" t="s">
        <v>73</v>
      </c>
      <c r="AH3" t="s">
        <v>19</v>
      </c>
    </row>
    <row r="4" ht="14.25" customHeight="1" spans="1:34">
      <c r="A4" s="6" t="s">
        <v>97</v>
      </c>
      <c r="B4" s="6" t="s">
        <v>98</v>
      </c>
      <c r="C4" s="6" t="s">
        <v>72</v>
      </c>
      <c r="D4" s="6" t="s">
        <v>73</v>
      </c>
      <c r="E4" s="6" t="s">
        <v>74</v>
      </c>
      <c r="F4" s="6" t="s">
        <v>73</v>
      </c>
      <c r="G4" s="6" t="s">
        <v>99</v>
      </c>
      <c r="H4" s="7" t="s">
        <v>100</v>
      </c>
      <c r="I4" s="7" t="s">
        <v>77</v>
      </c>
      <c r="J4" s="7" t="s">
        <v>2</v>
      </c>
      <c r="K4" s="7" t="s">
        <v>101</v>
      </c>
      <c r="L4" s="7">
        <v>1</v>
      </c>
      <c r="M4" s="7">
        <v>1</v>
      </c>
      <c r="N4" s="7" t="s">
        <v>81</v>
      </c>
      <c r="O4" s="7" t="s">
        <v>81</v>
      </c>
      <c r="P4" s="7" t="s">
        <v>92</v>
      </c>
      <c r="Q4" s="7"/>
      <c r="R4" s="11" t="s">
        <v>102</v>
      </c>
      <c r="S4" s="12" t="s">
        <v>19</v>
      </c>
      <c r="T4" s="7"/>
      <c r="U4" s="11" t="s">
        <v>19</v>
      </c>
      <c r="V4" s="11" t="s">
        <v>102</v>
      </c>
      <c r="W4" s="12" t="s">
        <v>103</v>
      </c>
      <c r="X4" s="12" t="s">
        <v>19</v>
      </c>
      <c r="Y4" s="11" t="s">
        <v>19</v>
      </c>
      <c r="Z4" s="12" t="s">
        <v>19</v>
      </c>
      <c r="AA4" s="14" t="s">
        <v>19</v>
      </c>
      <c r="AB4" t="s">
        <v>19</v>
      </c>
      <c r="AC4" t="s">
        <v>104</v>
      </c>
      <c r="AD4" t="s">
        <v>6</v>
      </c>
      <c r="AE4" t="s">
        <v>105</v>
      </c>
      <c r="AF4" t="s">
        <v>86</v>
      </c>
      <c r="AG4" t="s">
        <v>73</v>
      </c>
      <c r="AH4" t="s">
        <v>19</v>
      </c>
    </row>
    <row r="5" ht="14.25" customHeight="1" spans="1:34">
      <c r="A5" s="6" t="s">
        <v>106</v>
      </c>
      <c r="B5" s="6" t="s">
        <v>107</v>
      </c>
      <c r="C5" s="6" t="s">
        <v>72</v>
      </c>
      <c r="D5" s="6" t="s">
        <v>73</v>
      </c>
      <c r="E5" s="6" t="s">
        <v>74</v>
      </c>
      <c r="F5" s="6" t="s">
        <v>73</v>
      </c>
      <c r="G5" s="6" t="s">
        <v>108</v>
      </c>
      <c r="H5" s="7" t="s">
        <v>109</v>
      </c>
      <c r="I5" s="7" t="s">
        <v>77</v>
      </c>
      <c r="J5" s="7" t="s">
        <v>2</v>
      </c>
      <c r="K5" s="7" t="s">
        <v>110</v>
      </c>
      <c r="L5" s="7">
        <v>2</v>
      </c>
      <c r="M5" s="7">
        <v>4</v>
      </c>
      <c r="N5" s="7" t="s">
        <v>111</v>
      </c>
      <c r="O5" s="7" t="s">
        <v>112</v>
      </c>
      <c r="P5" s="7" t="s">
        <v>113</v>
      </c>
      <c r="Q5" s="7"/>
      <c r="R5" s="11" t="s">
        <v>114</v>
      </c>
      <c r="S5" s="12" t="s">
        <v>114</v>
      </c>
      <c r="T5" s="7" t="s">
        <v>115</v>
      </c>
      <c r="U5" s="11" t="s">
        <v>19</v>
      </c>
      <c r="V5" s="11" t="s">
        <v>19</v>
      </c>
      <c r="W5" s="12" t="s">
        <v>19</v>
      </c>
      <c r="X5" s="12" t="s">
        <v>19</v>
      </c>
      <c r="Y5" s="11" t="s">
        <v>19</v>
      </c>
      <c r="Z5" s="12" t="s">
        <v>19</v>
      </c>
      <c r="AA5" s="14" t="s">
        <v>19</v>
      </c>
      <c r="AB5" t="s">
        <v>19</v>
      </c>
      <c r="AC5" t="s">
        <v>19</v>
      </c>
      <c r="AD5" t="s">
        <v>6</v>
      </c>
      <c r="AE5" t="s">
        <v>116</v>
      </c>
      <c r="AF5" t="s">
        <v>86</v>
      </c>
      <c r="AG5" t="s">
        <v>73</v>
      </c>
      <c r="AH5" t="s">
        <v>19</v>
      </c>
    </row>
    <row r="6" ht="14.25" customHeight="1" spans="1:34">
      <c r="A6" s="6" t="s">
        <v>117</v>
      </c>
      <c r="B6" s="6" t="s">
        <v>118</v>
      </c>
      <c r="C6" s="6" t="s">
        <v>72</v>
      </c>
      <c r="D6" s="6" t="s">
        <v>73</v>
      </c>
      <c r="E6" s="6" t="s">
        <v>74</v>
      </c>
      <c r="F6" s="6" t="s">
        <v>73</v>
      </c>
      <c r="G6" s="6" t="s">
        <v>119</v>
      </c>
      <c r="H6" s="7" t="s">
        <v>120</v>
      </c>
      <c r="I6" s="7" t="s">
        <v>77</v>
      </c>
      <c r="J6" s="7" t="s">
        <v>2</v>
      </c>
      <c r="K6" s="7" t="s">
        <v>121</v>
      </c>
      <c r="L6" s="7">
        <v>1</v>
      </c>
      <c r="M6" s="7">
        <v>1</v>
      </c>
      <c r="N6" s="7" t="s">
        <v>122</v>
      </c>
      <c r="O6" s="7" t="s">
        <v>111</v>
      </c>
      <c r="P6" s="7" t="s">
        <v>123</v>
      </c>
      <c r="Q6" s="7"/>
      <c r="R6" s="11" t="s">
        <v>124</v>
      </c>
      <c r="S6" s="12" t="s">
        <v>19</v>
      </c>
      <c r="T6" s="7"/>
      <c r="U6" s="11" t="s">
        <v>19</v>
      </c>
      <c r="V6" s="11" t="s">
        <v>124</v>
      </c>
      <c r="W6" s="12" t="s">
        <v>125</v>
      </c>
      <c r="X6" s="12" t="s">
        <v>19</v>
      </c>
      <c r="Y6" s="11" t="s">
        <v>19</v>
      </c>
      <c r="Z6" s="12" t="s">
        <v>19</v>
      </c>
      <c r="AA6" s="14" t="s">
        <v>19</v>
      </c>
      <c r="AB6" t="s">
        <v>19</v>
      </c>
      <c r="AC6" t="s">
        <v>126</v>
      </c>
      <c r="AD6" t="s">
        <v>6</v>
      </c>
      <c r="AE6" t="s">
        <v>127</v>
      </c>
      <c r="AF6" t="s">
        <v>86</v>
      </c>
      <c r="AG6" t="s">
        <v>73</v>
      </c>
      <c r="AH6" t="s">
        <v>19</v>
      </c>
    </row>
    <row r="7" ht="14.25" customHeight="1" spans="1:34">
      <c r="A7" s="6" t="s">
        <v>128</v>
      </c>
      <c r="B7" s="6" t="s">
        <v>129</v>
      </c>
      <c r="C7" s="6" t="s">
        <v>72</v>
      </c>
      <c r="D7" s="6" t="s">
        <v>73</v>
      </c>
      <c r="E7" s="6" t="s">
        <v>74</v>
      </c>
      <c r="F7" s="6" t="s">
        <v>73</v>
      </c>
      <c r="G7" s="6" t="s">
        <v>130</v>
      </c>
      <c r="H7" s="7" t="s">
        <v>131</v>
      </c>
      <c r="I7" s="7" t="s">
        <v>77</v>
      </c>
      <c r="J7" s="7" t="s">
        <v>2</v>
      </c>
      <c r="K7" s="7" t="s">
        <v>132</v>
      </c>
      <c r="L7" s="7">
        <v>1</v>
      </c>
      <c r="M7" s="7">
        <v>3</v>
      </c>
      <c r="N7" s="7" t="s">
        <v>123</v>
      </c>
      <c r="O7" s="7" t="s">
        <v>123</v>
      </c>
      <c r="P7" s="7" t="s">
        <v>133</v>
      </c>
      <c r="Q7" s="7"/>
      <c r="R7" s="11" t="s">
        <v>134</v>
      </c>
      <c r="S7" s="12" t="s">
        <v>134</v>
      </c>
      <c r="T7" s="7" t="s">
        <v>135</v>
      </c>
      <c r="U7" s="11" t="s">
        <v>19</v>
      </c>
      <c r="V7" s="11" t="s">
        <v>19</v>
      </c>
      <c r="W7" s="12" t="s">
        <v>19</v>
      </c>
      <c r="X7" s="12" t="s">
        <v>19</v>
      </c>
      <c r="Y7" s="11" t="s">
        <v>19</v>
      </c>
      <c r="Z7" s="12" t="s">
        <v>19</v>
      </c>
      <c r="AA7" s="14" t="s">
        <v>19</v>
      </c>
      <c r="AB7" t="s">
        <v>19</v>
      </c>
      <c r="AC7" t="s">
        <v>19</v>
      </c>
      <c r="AD7" t="s">
        <v>6</v>
      </c>
      <c r="AE7" t="s">
        <v>136</v>
      </c>
      <c r="AF7" t="s">
        <v>86</v>
      </c>
      <c r="AG7" t="s">
        <v>73</v>
      </c>
      <c r="AH7" t="s">
        <v>19</v>
      </c>
    </row>
    <row r="8" ht="14.25" customHeight="1" spans="1:34">
      <c r="A8" s="6" t="s">
        <v>137</v>
      </c>
      <c r="B8" s="6" t="s">
        <v>138</v>
      </c>
      <c r="C8" s="6" t="s">
        <v>72</v>
      </c>
      <c r="D8" s="6" t="s">
        <v>73</v>
      </c>
      <c r="E8" s="6" t="s">
        <v>74</v>
      </c>
      <c r="F8" s="6" t="s">
        <v>73</v>
      </c>
      <c r="G8" s="6" t="s">
        <v>139</v>
      </c>
      <c r="H8" s="7" t="s">
        <v>140</v>
      </c>
      <c r="I8" s="7" t="s">
        <v>77</v>
      </c>
      <c r="J8" s="7" t="s">
        <v>2</v>
      </c>
      <c r="K8" s="7" t="s">
        <v>141</v>
      </c>
      <c r="L8" s="7">
        <v>1</v>
      </c>
      <c r="M8" s="7">
        <v>3</v>
      </c>
      <c r="N8" s="7" t="s">
        <v>123</v>
      </c>
      <c r="O8" s="7" t="s">
        <v>142</v>
      </c>
      <c r="P8" s="7" t="s">
        <v>143</v>
      </c>
      <c r="Q8" s="7"/>
      <c r="R8" s="11" t="s">
        <v>144</v>
      </c>
      <c r="S8" s="12" t="s">
        <v>144</v>
      </c>
      <c r="T8" s="7" t="s">
        <v>145</v>
      </c>
      <c r="U8" s="11" t="s">
        <v>19</v>
      </c>
      <c r="V8" s="11" t="s">
        <v>19</v>
      </c>
      <c r="W8" s="12" t="s">
        <v>19</v>
      </c>
      <c r="X8" s="12" t="s">
        <v>19</v>
      </c>
      <c r="Y8" s="11" t="s">
        <v>19</v>
      </c>
      <c r="Z8" s="12" t="s">
        <v>19</v>
      </c>
      <c r="AA8" s="14" t="s">
        <v>19</v>
      </c>
      <c r="AB8" t="s">
        <v>19</v>
      </c>
      <c r="AC8" t="s">
        <v>19</v>
      </c>
      <c r="AD8" t="s">
        <v>6</v>
      </c>
      <c r="AE8" t="s">
        <v>146</v>
      </c>
      <c r="AF8" t="s">
        <v>86</v>
      </c>
      <c r="AG8" t="s">
        <v>73</v>
      </c>
      <c r="AH8" t="s">
        <v>19</v>
      </c>
    </row>
    <row r="9" ht="14.25" customHeight="1" spans="1:34">
      <c r="A9" s="6" t="s">
        <v>147</v>
      </c>
      <c r="B9" s="6" t="s">
        <v>148</v>
      </c>
      <c r="C9" s="6" t="s">
        <v>72</v>
      </c>
      <c r="D9" s="6" t="s">
        <v>73</v>
      </c>
      <c r="E9" s="6" t="s">
        <v>74</v>
      </c>
      <c r="F9" s="6" t="s">
        <v>73</v>
      </c>
      <c r="G9" s="6" t="s">
        <v>149</v>
      </c>
      <c r="H9" s="7" t="s">
        <v>150</v>
      </c>
      <c r="I9" s="7" t="s">
        <v>77</v>
      </c>
      <c r="J9" s="7" t="s">
        <v>2</v>
      </c>
      <c r="K9" s="7" t="s">
        <v>151</v>
      </c>
      <c r="L9" s="7">
        <v>1</v>
      </c>
      <c r="M9" s="7">
        <v>1</v>
      </c>
      <c r="N9" s="7" t="s">
        <v>111</v>
      </c>
      <c r="O9" s="7" t="s">
        <v>123</v>
      </c>
      <c r="P9" s="7" t="s">
        <v>152</v>
      </c>
      <c r="Q9" s="7"/>
      <c r="R9" s="11" t="s">
        <v>153</v>
      </c>
      <c r="S9" s="12" t="s">
        <v>19</v>
      </c>
      <c r="T9" s="7"/>
      <c r="U9" s="11" t="s">
        <v>19</v>
      </c>
      <c r="V9" s="11" t="s">
        <v>153</v>
      </c>
      <c r="W9" s="12" t="s">
        <v>154</v>
      </c>
      <c r="X9" s="12" t="s">
        <v>19</v>
      </c>
      <c r="Y9" s="11" t="s">
        <v>19</v>
      </c>
      <c r="Z9" s="12" t="s">
        <v>19</v>
      </c>
      <c r="AA9" s="14" t="s">
        <v>19</v>
      </c>
      <c r="AB9" t="s">
        <v>19</v>
      </c>
      <c r="AC9" t="s">
        <v>155</v>
      </c>
      <c r="AD9" t="s">
        <v>6</v>
      </c>
      <c r="AE9" t="s">
        <v>156</v>
      </c>
      <c r="AF9" t="s">
        <v>86</v>
      </c>
      <c r="AG9" t="s">
        <v>73</v>
      </c>
      <c r="AH9" t="s">
        <v>19</v>
      </c>
    </row>
    <row r="10" ht="14.25" customHeight="1" spans="1:34">
      <c r="A10" s="6" t="s">
        <v>157</v>
      </c>
      <c r="B10" s="6" t="s">
        <v>158</v>
      </c>
      <c r="C10" s="6" t="s">
        <v>72</v>
      </c>
      <c r="D10" s="6" t="s">
        <v>73</v>
      </c>
      <c r="E10" s="6" t="s">
        <v>74</v>
      </c>
      <c r="F10" s="6" t="s">
        <v>73</v>
      </c>
      <c r="G10" s="6" t="s">
        <v>159</v>
      </c>
      <c r="H10" s="7" t="s">
        <v>160</v>
      </c>
      <c r="I10" s="7" t="s">
        <v>77</v>
      </c>
      <c r="J10" s="7" t="s">
        <v>2</v>
      </c>
      <c r="K10" s="7" t="s">
        <v>161</v>
      </c>
      <c r="L10" s="7">
        <v>1</v>
      </c>
      <c r="M10" s="7">
        <v>3</v>
      </c>
      <c r="N10" s="7" t="s">
        <v>162</v>
      </c>
      <c r="O10" s="7" t="s">
        <v>123</v>
      </c>
      <c r="P10" s="7" t="s">
        <v>133</v>
      </c>
      <c r="Q10" s="7"/>
      <c r="R10" s="11" t="s">
        <v>163</v>
      </c>
      <c r="S10" s="12" t="s">
        <v>19</v>
      </c>
      <c r="T10" s="7"/>
      <c r="U10" s="11" t="s">
        <v>19</v>
      </c>
      <c r="V10" s="11" t="s">
        <v>163</v>
      </c>
      <c r="W10" s="12" t="s">
        <v>164</v>
      </c>
      <c r="X10" s="12" t="s">
        <v>19</v>
      </c>
      <c r="Y10" s="11" t="s">
        <v>19</v>
      </c>
      <c r="Z10" s="12" t="s">
        <v>19</v>
      </c>
      <c r="AA10" s="14" t="s">
        <v>19</v>
      </c>
      <c r="AB10" t="s">
        <v>19</v>
      </c>
      <c r="AC10" t="s">
        <v>165</v>
      </c>
      <c r="AD10" t="s">
        <v>6</v>
      </c>
      <c r="AE10" t="s">
        <v>166</v>
      </c>
      <c r="AF10" t="s">
        <v>86</v>
      </c>
      <c r="AG10" t="s">
        <v>73</v>
      </c>
      <c r="AH10" t="s">
        <v>19</v>
      </c>
    </row>
    <row r="11" ht="14.25" customHeight="1" spans="1:34">
      <c r="A11" s="6" t="s">
        <v>167</v>
      </c>
      <c r="B11" s="6" t="s">
        <v>168</v>
      </c>
      <c r="C11" s="6" t="s">
        <v>72</v>
      </c>
      <c r="D11" s="6" t="s">
        <v>73</v>
      </c>
      <c r="E11" s="6" t="s">
        <v>74</v>
      </c>
      <c r="F11" s="6" t="s">
        <v>73</v>
      </c>
      <c r="G11" s="6" t="s">
        <v>169</v>
      </c>
      <c r="H11" s="7" t="s">
        <v>170</v>
      </c>
      <c r="I11" s="7" t="s">
        <v>77</v>
      </c>
      <c r="J11" s="7" t="s">
        <v>2</v>
      </c>
      <c r="K11" s="7" t="s">
        <v>171</v>
      </c>
      <c r="L11" s="7">
        <v>1</v>
      </c>
      <c r="M11" s="7">
        <v>2</v>
      </c>
      <c r="N11" s="7" t="s">
        <v>79</v>
      </c>
      <c r="O11" s="7" t="s">
        <v>152</v>
      </c>
      <c r="P11" s="7" t="s">
        <v>133</v>
      </c>
      <c r="Q11" s="7"/>
      <c r="R11" s="11" t="s">
        <v>172</v>
      </c>
      <c r="S11" s="12" t="s">
        <v>19</v>
      </c>
      <c r="T11" s="7"/>
      <c r="U11" s="11" t="s">
        <v>19</v>
      </c>
      <c r="V11" s="11" t="s">
        <v>172</v>
      </c>
      <c r="W11" s="12" t="s">
        <v>173</v>
      </c>
      <c r="X11" s="12" t="s">
        <v>19</v>
      </c>
      <c r="Y11" s="11" t="s">
        <v>19</v>
      </c>
      <c r="Z11" s="12" t="s">
        <v>19</v>
      </c>
      <c r="AA11" s="14" t="s">
        <v>19</v>
      </c>
      <c r="AB11" t="s">
        <v>19</v>
      </c>
      <c r="AC11" t="s">
        <v>174</v>
      </c>
      <c r="AD11" t="s">
        <v>6</v>
      </c>
      <c r="AE11" t="s">
        <v>175</v>
      </c>
      <c r="AF11" t="s">
        <v>86</v>
      </c>
      <c r="AG11" t="s">
        <v>73</v>
      </c>
      <c r="AH11" t="s">
        <v>19</v>
      </c>
    </row>
    <row r="12" ht="14.25" customHeight="1" spans="1:34">
      <c r="A12" s="6" t="s">
        <v>176</v>
      </c>
      <c r="B12" s="6" t="s">
        <v>177</v>
      </c>
      <c r="C12" s="6" t="s">
        <v>72</v>
      </c>
      <c r="D12" s="6" t="s">
        <v>73</v>
      </c>
      <c r="E12" s="6" t="s">
        <v>74</v>
      </c>
      <c r="F12" s="6" t="s">
        <v>73</v>
      </c>
      <c r="G12" s="6" t="s">
        <v>178</v>
      </c>
      <c r="H12" s="7" t="s">
        <v>179</v>
      </c>
      <c r="I12" s="7" t="s">
        <v>77</v>
      </c>
      <c r="J12" s="7" t="s">
        <v>2</v>
      </c>
      <c r="K12" s="7" t="s">
        <v>180</v>
      </c>
      <c r="L12" s="7">
        <v>1</v>
      </c>
      <c r="M12" s="7">
        <v>1</v>
      </c>
      <c r="N12" s="7" t="s">
        <v>181</v>
      </c>
      <c r="O12" s="7" t="s">
        <v>181</v>
      </c>
      <c r="P12" s="7" t="s">
        <v>133</v>
      </c>
      <c r="Q12" s="7"/>
      <c r="R12" s="11" t="s">
        <v>182</v>
      </c>
      <c r="S12" s="12" t="s">
        <v>19</v>
      </c>
      <c r="T12" s="7"/>
      <c r="U12" s="11" t="s">
        <v>19</v>
      </c>
      <c r="V12" s="11" t="s">
        <v>182</v>
      </c>
      <c r="W12" s="12" t="s">
        <v>183</v>
      </c>
      <c r="X12" s="12" t="s">
        <v>19</v>
      </c>
      <c r="Y12" s="11" t="s">
        <v>19</v>
      </c>
      <c r="Z12" s="12" t="s">
        <v>19</v>
      </c>
      <c r="AA12" s="14" t="s">
        <v>19</v>
      </c>
      <c r="AB12" t="s">
        <v>19</v>
      </c>
      <c r="AC12" t="s">
        <v>184</v>
      </c>
      <c r="AD12" t="s">
        <v>6</v>
      </c>
      <c r="AE12" t="s">
        <v>185</v>
      </c>
      <c r="AF12" t="s">
        <v>86</v>
      </c>
      <c r="AG12" t="s">
        <v>73</v>
      </c>
      <c r="AH12" t="s">
        <v>19</v>
      </c>
    </row>
    <row r="13" customHeight="1" spans="1:32">
      <c r="A13" s="10" t="s">
        <v>186</v>
      </c>
      <c r="B13" s="10"/>
      <c r="C13" s="10" t="s">
        <v>187</v>
      </c>
      <c r="D13" s="10"/>
      <c r="E13" s="10"/>
      <c r="F13" s="10"/>
      <c r="G13" s="10" t="s">
        <v>187</v>
      </c>
      <c r="H13" s="10" t="s">
        <v>187</v>
      </c>
      <c r="I13" s="10" t="s">
        <v>187</v>
      </c>
      <c r="J13" s="10" t="s">
        <v>187</v>
      </c>
      <c r="K13" s="10" t="s">
        <v>187</v>
      </c>
      <c r="L13" s="10" t="s">
        <v>187</v>
      </c>
      <c r="M13" s="10" t="s">
        <v>187</v>
      </c>
      <c r="N13" s="10" t="s">
        <v>187</v>
      </c>
      <c r="O13" s="10" t="s">
        <v>187</v>
      </c>
      <c r="P13" s="10" t="s">
        <v>187</v>
      </c>
      <c r="Q13" s="10"/>
      <c r="R13" s="13" t="s">
        <v>20</v>
      </c>
      <c r="S13" s="13" t="s">
        <v>21</v>
      </c>
      <c r="T13" s="10" t="s">
        <v>187</v>
      </c>
      <c r="U13" s="13"/>
      <c r="V13" s="13" t="s">
        <v>188</v>
      </c>
      <c r="W13" s="13" t="s">
        <v>22</v>
      </c>
      <c r="X13" s="13"/>
      <c r="Y13" s="13"/>
      <c r="Z13" s="13"/>
      <c r="AA13" s="10"/>
      <c r="AB13" s="13"/>
      <c r="AC13" s="10"/>
      <c r="AD13" s="10" t="s">
        <v>187</v>
      </c>
      <c r="AE13" s="10"/>
      <c r="AF13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189</v>
      </c>
      <c r="B1" s="4" t="s">
        <v>190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191</v>
      </c>
      <c r="H1" s="4" t="s">
        <v>192</v>
      </c>
      <c r="I1" s="4" t="s">
        <v>13</v>
      </c>
      <c r="J1" s="4" t="s">
        <v>17</v>
      </c>
      <c r="K1" s="4" t="s">
        <v>18</v>
      </c>
      <c r="L1" s="9" t="s">
        <v>193</v>
      </c>
      <c r="M1" s="4" t="s">
        <v>194</v>
      </c>
      <c r="N1" s="4" t="s">
        <v>195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196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22"/>
  <sheetViews>
    <sheetView tabSelected="1" workbookViewId="0">
      <selection activeCell="A20" sqref="A20:C22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197</v>
      </c>
    </row>
    <row r="2" ht="14.25" customHeight="1" spans="1:9">
      <c r="A2" s="6" t="s">
        <v>70</v>
      </c>
      <c r="B2" s="7" t="s">
        <v>80</v>
      </c>
      <c r="C2" s="7" t="s">
        <v>81</v>
      </c>
      <c r="D2" s="3">
        <v>485</v>
      </c>
      <c r="E2" t="str">
        <f>VLOOKUP(A2,HOP!A:L,12,0)</f>
        <v>485.00</v>
      </c>
      <c r="F2" t="str">
        <f>VLOOKUP(A2,HOP!A:C,3,0)</f>
        <v>2863733</v>
      </c>
      <c r="G2">
        <f>D2-E2</f>
        <v>0</v>
      </c>
      <c r="H2" t="str">
        <f>$H$1&amp;F2</f>
        <v>，2863733</v>
      </c>
      <c r="I2" t="str">
        <f>VLOOKUP(A2,HOP!A:U,21,0)</f>
        <v>直采</v>
      </c>
    </row>
    <row r="3" ht="14.25" customHeight="1" spans="1:9">
      <c r="A3" s="6" t="s">
        <v>87</v>
      </c>
      <c r="B3" s="7" t="s">
        <v>81</v>
      </c>
      <c r="C3" s="7" t="s">
        <v>92</v>
      </c>
      <c r="D3" s="3">
        <v>297</v>
      </c>
      <c r="E3" t="str">
        <f>VLOOKUP(A3,HOP!A:L,12,0)</f>
        <v>297.00</v>
      </c>
      <c r="F3" t="str">
        <f>VLOOKUP(A3,HOP!A:C,3,0)</f>
        <v>2868084</v>
      </c>
      <c r="G3">
        <f t="shared" ref="G3:G12" si="0">D3-E3</f>
        <v>0</v>
      </c>
      <c r="H3" t="str">
        <f t="shared" ref="H3:H12" si="1">$H$1&amp;F3</f>
        <v>，2868084</v>
      </c>
      <c r="I3" t="str">
        <f>VLOOKUP(A3,HOP!A:U,21,0)</f>
        <v>直采</v>
      </c>
    </row>
    <row r="4" ht="14.25" customHeight="1" spans="1:9">
      <c r="A4" s="6" t="s">
        <v>97</v>
      </c>
      <c r="B4" s="7" t="s">
        <v>81</v>
      </c>
      <c r="C4" s="7" t="s">
        <v>92</v>
      </c>
      <c r="D4" s="3">
        <v>1795</v>
      </c>
      <c r="E4" t="str">
        <f>VLOOKUP(A4,HOP!A:L,12,0)</f>
        <v>1795.00</v>
      </c>
      <c r="F4" t="str">
        <f>VLOOKUP(A4,HOP!A:C,3,0)</f>
        <v>2867879</v>
      </c>
      <c r="G4">
        <f t="shared" si="0"/>
        <v>0</v>
      </c>
      <c r="H4" t="str">
        <f t="shared" si="1"/>
        <v>，2867879</v>
      </c>
      <c r="I4" t="str">
        <f>VLOOKUP(A4,HOP!A:U,21,0)</f>
        <v>直连</v>
      </c>
    </row>
    <row r="5" ht="14.25" hidden="1" customHeight="1" spans="1:9">
      <c r="A5" s="6" t="s">
        <v>106</v>
      </c>
      <c r="B5" s="7" t="s">
        <v>112</v>
      </c>
      <c r="C5" s="7" t="s">
        <v>113</v>
      </c>
      <c r="D5" s="3">
        <v>0</v>
      </c>
      <c r="E5" t="e">
        <f>VLOOKUP(A5,HOP!A:L,12,0)</f>
        <v>#N/A</v>
      </c>
      <c r="F5" t="e">
        <f>VLOOKUP(A5,HOP!A:C,3,0)</f>
        <v>#N/A</v>
      </c>
      <c r="G5" t="e">
        <f t="shared" si="0"/>
        <v>#N/A</v>
      </c>
      <c r="H5" t="e">
        <f t="shared" si="1"/>
        <v>#N/A</v>
      </c>
      <c r="I5" t="e">
        <f>VLOOKUP(A5,HOP!A:U,21,0)</f>
        <v>#N/A</v>
      </c>
    </row>
    <row r="6" ht="14.25" customHeight="1" spans="1:9">
      <c r="A6" s="6" t="s">
        <v>117</v>
      </c>
      <c r="B6" s="7" t="s">
        <v>111</v>
      </c>
      <c r="C6" s="7" t="s">
        <v>123</v>
      </c>
      <c r="D6" s="3">
        <v>740</v>
      </c>
      <c r="E6" t="str">
        <f>VLOOKUP(A6,HOP!A:L,12,0)</f>
        <v>740.00</v>
      </c>
      <c r="F6" t="str">
        <f>VLOOKUP(A6,HOP!A:C,3,0)</f>
        <v>2856144</v>
      </c>
      <c r="G6">
        <f t="shared" si="0"/>
        <v>0</v>
      </c>
      <c r="H6" t="str">
        <f t="shared" si="1"/>
        <v>，2856144</v>
      </c>
      <c r="I6" t="str">
        <f>VLOOKUP(A6,HOP!A:U,21,0)</f>
        <v>直连</v>
      </c>
    </row>
    <row r="7" ht="14.25" hidden="1" customHeight="1" spans="1:9">
      <c r="A7" s="6" t="s">
        <v>128</v>
      </c>
      <c r="B7" s="7" t="s">
        <v>123</v>
      </c>
      <c r="C7" s="7" t="s">
        <v>133</v>
      </c>
      <c r="D7" s="3">
        <v>0</v>
      </c>
      <c r="E7" t="e">
        <f>VLOOKUP(A7,HOP!A:L,12,0)</f>
        <v>#N/A</v>
      </c>
      <c r="F7" t="e">
        <f>VLOOKUP(A7,HOP!A:C,3,0)</f>
        <v>#N/A</v>
      </c>
      <c r="G7" t="e">
        <f t="shared" si="0"/>
        <v>#N/A</v>
      </c>
      <c r="H7" t="e">
        <f t="shared" si="1"/>
        <v>#N/A</v>
      </c>
      <c r="I7" t="e">
        <f>VLOOKUP(A7,HOP!A:U,21,0)</f>
        <v>#N/A</v>
      </c>
    </row>
    <row r="8" ht="14.25" hidden="1" customHeight="1" spans="1:9">
      <c r="A8" s="6" t="s">
        <v>137</v>
      </c>
      <c r="B8" s="7" t="s">
        <v>142</v>
      </c>
      <c r="C8" s="7" t="s">
        <v>143</v>
      </c>
      <c r="D8" s="3">
        <v>0</v>
      </c>
      <c r="E8" t="e">
        <f>VLOOKUP(A8,HOP!A:L,12,0)</f>
        <v>#N/A</v>
      </c>
      <c r="F8" t="e">
        <f>VLOOKUP(A8,HOP!A:C,3,0)</f>
        <v>#N/A</v>
      </c>
      <c r="G8" t="e">
        <f t="shared" si="0"/>
        <v>#N/A</v>
      </c>
      <c r="H8" t="e">
        <f t="shared" si="1"/>
        <v>#N/A</v>
      </c>
      <c r="I8" t="e">
        <f>VLOOKUP(A8,HOP!A:U,21,0)</f>
        <v>#N/A</v>
      </c>
    </row>
    <row r="9" ht="14.25" customHeight="1" spans="1:9">
      <c r="A9" s="6" t="s">
        <v>147</v>
      </c>
      <c r="B9" s="7" t="s">
        <v>123</v>
      </c>
      <c r="C9" s="7" t="s">
        <v>152</v>
      </c>
      <c r="D9" s="3">
        <v>4789</v>
      </c>
      <c r="E9" t="str">
        <f>VLOOKUP(A9,HOP!A:L,12,0)</f>
        <v>4789.00</v>
      </c>
      <c r="F9" t="str">
        <f>VLOOKUP(A9,HOP!A:C,3,0)</f>
        <v>2873567</v>
      </c>
      <c r="G9">
        <f t="shared" si="0"/>
        <v>0</v>
      </c>
      <c r="H9" t="str">
        <f t="shared" si="1"/>
        <v>，2873567</v>
      </c>
      <c r="I9" t="str">
        <f>VLOOKUP(A9,HOP!A:U,21,0)</f>
        <v>直采</v>
      </c>
    </row>
    <row r="10" ht="14.25" customHeight="1" spans="1:9">
      <c r="A10" s="6" t="s">
        <v>157</v>
      </c>
      <c r="B10" s="7" t="s">
        <v>123</v>
      </c>
      <c r="C10" s="7" t="s">
        <v>133</v>
      </c>
      <c r="D10" s="3">
        <v>1590</v>
      </c>
      <c r="E10" t="str">
        <f>VLOOKUP(A10,HOP!A:L,12,0)</f>
        <v>1590.00</v>
      </c>
      <c r="F10" t="str">
        <f>VLOOKUP(A10,HOP!A:C,3,0)</f>
        <v>2648923</v>
      </c>
      <c r="G10">
        <f t="shared" si="0"/>
        <v>0</v>
      </c>
      <c r="H10" t="str">
        <f t="shared" si="1"/>
        <v>，2648923</v>
      </c>
      <c r="I10" t="str">
        <f>VLOOKUP(A10,HOP!A:U,21,0)</f>
        <v>直采</v>
      </c>
    </row>
    <row r="11" ht="14.25" customHeight="1" spans="1:9">
      <c r="A11" s="6" t="s">
        <v>167</v>
      </c>
      <c r="B11" s="7" t="s">
        <v>152</v>
      </c>
      <c r="C11" s="7" t="s">
        <v>133</v>
      </c>
      <c r="D11" s="3">
        <v>2798</v>
      </c>
      <c r="E11" t="str">
        <f>VLOOKUP(A11,HOP!A:L,12,0)</f>
        <v>2798.00</v>
      </c>
      <c r="F11" t="str">
        <f>VLOOKUP(A11,HOP!A:C,3,0)</f>
        <v>2862296</v>
      </c>
      <c r="G11">
        <f t="shared" si="0"/>
        <v>0</v>
      </c>
      <c r="H11" t="str">
        <f t="shared" si="1"/>
        <v>，2862296</v>
      </c>
      <c r="I11" t="str">
        <f>VLOOKUP(A11,HOP!A:U,21,0)</f>
        <v>直采</v>
      </c>
    </row>
    <row r="12" ht="14.25" customHeight="1" spans="1:9">
      <c r="A12" s="6" t="s">
        <v>176</v>
      </c>
      <c r="B12" s="7" t="s">
        <v>181</v>
      </c>
      <c r="C12" s="7" t="s">
        <v>133</v>
      </c>
      <c r="D12" s="3">
        <v>772</v>
      </c>
      <c r="E12" t="str">
        <f>VLOOKUP(A12,HOP!A:L,12,0)</f>
        <v>772.00</v>
      </c>
      <c r="F12" t="str">
        <f>VLOOKUP(A12,HOP!A:C,3,0)</f>
        <v>2880832</v>
      </c>
      <c r="G12">
        <f t="shared" si="0"/>
        <v>0</v>
      </c>
      <c r="H12" t="str">
        <f t="shared" si="1"/>
        <v>，2880832</v>
      </c>
      <c r="I12" t="str">
        <f>VLOOKUP(A12,HOP!A:U,21,0)</f>
        <v>直采</v>
      </c>
    </row>
    <row r="14" spans="4:4">
      <c r="D14" s="3">
        <f>SUM(D2:D13)</f>
        <v>13266</v>
      </c>
    </row>
    <row r="15" ht="14.25" spans="4:4">
      <c r="D15" s="8" t="s">
        <v>23</v>
      </c>
    </row>
    <row r="20" spans="1:3">
      <c r="A20" t="s">
        <v>198</v>
      </c>
      <c r="C20">
        <v>10731</v>
      </c>
    </row>
    <row r="21" spans="1:3">
      <c r="A21" t="s">
        <v>199</v>
      </c>
      <c r="C21">
        <v>2535</v>
      </c>
    </row>
    <row r="22" spans="1:3">
      <c r="A22" s="5" t="s">
        <v>200</v>
      </c>
      <c r="C22">
        <f>SUBTOTAL(9,C20:C21)</f>
        <v>13266</v>
      </c>
    </row>
  </sheetData>
  <autoFilter ref="A1:I12">
    <filterColumn colId="3">
      <filters>
        <filter val="297.00"/>
        <filter val="485.00"/>
        <filter val="740.00"/>
        <filter val="772.00"/>
        <filter val="1,590.00"/>
        <filter val="4,789.00"/>
        <filter val="1,795.00"/>
        <filter val="2,798.00"/>
      </filters>
    </filterColumn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"/>
  <sheetViews>
    <sheetView workbookViewId="0">
      <selection activeCell="D1" sqref="D$1:D$1048576"/>
    </sheetView>
  </sheetViews>
  <sheetFormatPr defaultColWidth="9.14285714285714" defaultRowHeight="12.75"/>
  <cols>
    <col min="1" max="16383" width="9.14285714285714" style="1"/>
  </cols>
  <sheetData>
    <row r="1" s="1" customFormat="1" spans="1:22">
      <c r="A1" s="2" t="s">
        <v>201</v>
      </c>
      <c r="B1" s="2" t="s">
        <v>202</v>
      </c>
      <c r="C1" s="2" t="s">
        <v>203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204</v>
      </c>
      <c r="I1" s="2" t="s">
        <v>205</v>
      </c>
      <c r="J1" s="2" t="s">
        <v>206</v>
      </c>
      <c r="K1" s="2" t="s">
        <v>207</v>
      </c>
      <c r="L1" s="2" t="s">
        <v>208</v>
      </c>
      <c r="M1" s="2" t="s">
        <v>209</v>
      </c>
      <c r="N1" s="2" t="s">
        <v>210</v>
      </c>
      <c r="O1" s="2" t="s">
        <v>211</v>
      </c>
      <c r="P1" s="2" t="s">
        <v>212</v>
      </c>
      <c r="Q1" s="2" t="s">
        <v>213</v>
      </c>
      <c r="R1" s="2" t="s">
        <v>214</v>
      </c>
      <c r="S1" s="2" t="s">
        <v>215</v>
      </c>
      <c r="T1" s="2" t="s">
        <v>216</v>
      </c>
      <c r="U1" s="2" t="s">
        <v>217</v>
      </c>
      <c r="V1" s="2" t="s">
        <v>218</v>
      </c>
    </row>
    <row r="2" s="1" customFormat="1" spans="1:22">
      <c r="A2" s="1" t="s">
        <v>176</v>
      </c>
      <c r="B2" s="1" t="s">
        <v>181</v>
      </c>
      <c r="C2" s="1" t="s">
        <v>177</v>
      </c>
      <c r="D2" s="1" t="s">
        <v>179</v>
      </c>
      <c r="E2" s="1" t="s">
        <v>219</v>
      </c>
      <c r="F2" s="1" t="s">
        <v>181</v>
      </c>
      <c r="G2" s="1" t="s">
        <v>133</v>
      </c>
      <c r="H2" s="1" t="s">
        <v>220</v>
      </c>
      <c r="I2" s="1" t="s">
        <v>221</v>
      </c>
      <c r="J2" s="1" t="s">
        <v>222</v>
      </c>
      <c r="K2" s="1" t="s">
        <v>221</v>
      </c>
      <c r="L2" s="1" t="s">
        <v>221</v>
      </c>
      <c r="M2" s="1" t="s">
        <v>223</v>
      </c>
      <c r="N2" s="1" t="s">
        <v>223</v>
      </c>
      <c r="O2" s="1" t="s">
        <v>224</v>
      </c>
      <c r="P2" s="1" t="s">
        <v>225</v>
      </c>
      <c r="Q2" s="1" t="s">
        <v>226</v>
      </c>
      <c r="R2" s="1" t="s">
        <v>227</v>
      </c>
      <c r="S2" s="1" t="s">
        <v>73</v>
      </c>
      <c r="T2" s="1" t="s">
        <v>228</v>
      </c>
      <c r="U2" s="1" t="s">
        <v>229</v>
      </c>
      <c r="V2" s="1" t="s">
        <v>230</v>
      </c>
    </row>
    <row r="3" s="1" customFormat="1" spans="1:22">
      <c r="A3" s="1" t="s">
        <v>147</v>
      </c>
      <c r="B3" s="1" t="s">
        <v>111</v>
      </c>
      <c r="C3" s="1" t="s">
        <v>148</v>
      </c>
      <c r="D3" s="1" t="s">
        <v>231</v>
      </c>
      <c r="E3" s="1" t="s">
        <v>232</v>
      </c>
      <c r="F3" s="1" t="s">
        <v>123</v>
      </c>
      <c r="G3" s="1" t="s">
        <v>152</v>
      </c>
      <c r="H3" s="1" t="s">
        <v>220</v>
      </c>
      <c r="I3" s="1" t="s">
        <v>233</v>
      </c>
      <c r="J3" s="1" t="s">
        <v>222</v>
      </c>
      <c r="K3" s="1" t="s">
        <v>233</v>
      </c>
      <c r="L3" s="1" t="s">
        <v>233</v>
      </c>
      <c r="M3" s="1" t="s">
        <v>223</v>
      </c>
      <c r="N3" s="1" t="s">
        <v>223</v>
      </c>
      <c r="O3" s="1" t="s">
        <v>224</v>
      </c>
      <c r="P3" s="1" t="s">
        <v>225</v>
      </c>
      <c r="Q3" s="1" t="s">
        <v>226</v>
      </c>
      <c r="R3" s="1" t="s">
        <v>234</v>
      </c>
      <c r="S3" s="1" t="s">
        <v>73</v>
      </c>
      <c r="T3" s="1" t="s">
        <v>228</v>
      </c>
      <c r="U3" s="1" t="s">
        <v>229</v>
      </c>
      <c r="V3" s="1" t="s">
        <v>235</v>
      </c>
    </row>
    <row r="4" s="1" customFormat="1" spans="1:22">
      <c r="A4" s="1" t="s">
        <v>87</v>
      </c>
      <c r="B4" s="1" t="s">
        <v>81</v>
      </c>
      <c r="C4" s="1" t="s">
        <v>88</v>
      </c>
      <c r="D4" s="1" t="s">
        <v>236</v>
      </c>
      <c r="E4" s="1" t="s">
        <v>237</v>
      </c>
      <c r="F4" s="1" t="s">
        <v>81</v>
      </c>
      <c r="G4" s="1" t="s">
        <v>92</v>
      </c>
      <c r="H4" s="1" t="s">
        <v>220</v>
      </c>
      <c r="I4" s="1" t="s">
        <v>238</v>
      </c>
      <c r="J4" s="1" t="s">
        <v>222</v>
      </c>
      <c r="K4" s="1" t="s">
        <v>238</v>
      </c>
      <c r="L4" s="1" t="s">
        <v>238</v>
      </c>
      <c r="M4" s="1" t="s">
        <v>223</v>
      </c>
      <c r="N4" s="1" t="s">
        <v>223</v>
      </c>
      <c r="O4" s="1" t="s">
        <v>224</v>
      </c>
      <c r="P4" s="1" t="s">
        <v>225</v>
      </c>
      <c r="Q4" s="1" t="s">
        <v>226</v>
      </c>
      <c r="R4" s="1" t="s">
        <v>239</v>
      </c>
      <c r="S4" s="1" t="s">
        <v>73</v>
      </c>
      <c r="T4" s="1" t="s">
        <v>228</v>
      </c>
      <c r="U4" s="1" t="s">
        <v>229</v>
      </c>
      <c r="V4" s="1" t="s">
        <v>235</v>
      </c>
    </row>
    <row r="5" s="1" customFormat="1" spans="1:22">
      <c r="A5" s="1" t="s">
        <v>97</v>
      </c>
      <c r="B5" s="1" t="s">
        <v>81</v>
      </c>
      <c r="C5" s="1" t="s">
        <v>98</v>
      </c>
      <c r="D5" s="1" t="s">
        <v>100</v>
      </c>
      <c r="E5" s="1" t="s">
        <v>240</v>
      </c>
      <c r="F5" s="1" t="s">
        <v>81</v>
      </c>
      <c r="G5" s="1" t="s">
        <v>92</v>
      </c>
      <c r="H5" s="1" t="s">
        <v>220</v>
      </c>
      <c r="I5" s="1" t="s">
        <v>241</v>
      </c>
      <c r="J5" s="1" t="s">
        <v>222</v>
      </c>
      <c r="K5" s="1" t="s">
        <v>241</v>
      </c>
      <c r="L5" s="1" t="s">
        <v>241</v>
      </c>
      <c r="M5" s="1" t="s">
        <v>223</v>
      </c>
      <c r="N5" s="1" t="s">
        <v>223</v>
      </c>
      <c r="O5" s="1" t="s">
        <v>224</v>
      </c>
      <c r="P5" s="1" t="s">
        <v>225</v>
      </c>
      <c r="Q5" s="1" t="s">
        <v>226</v>
      </c>
      <c r="R5" s="1" t="s">
        <v>242</v>
      </c>
      <c r="S5" s="1" t="s">
        <v>73</v>
      </c>
      <c r="T5" s="1" t="s">
        <v>228</v>
      </c>
      <c r="U5" s="1" t="s">
        <v>243</v>
      </c>
      <c r="V5" s="1" t="s">
        <v>244</v>
      </c>
    </row>
    <row r="6" s="1" customFormat="1" spans="1:22">
      <c r="A6" s="1" t="s">
        <v>70</v>
      </c>
      <c r="B6" s="1" t="s">
        <v>79</v>
      </c>
      <c r="C6" s="1" t="s">
        <v>71</v>
      </c>
      <c r="D6" s="1" t="s">
        <v>76</v>
      </c>
      <c r="E6" s="1" t="s">
        <v>245</v>
      </c>
      <c r="F6" s="1" t="s">
        <v>80</v>
      </c>
      <c r="G6" s="1" t="s">
        <v>81</v>
      </c>
      <c r="H6" s="1" t="s">
        <v>220</v>
      </c>
      <c r="I6" s="1" t="s">
        <v>246</v>
      </c>
      <c r="J6" s="1" t="s">
        <v>222</v>
      </c>
      <c r="K6" s="1" t="s">
        <v>246</v>
      </c>
      <c r="L6" s="1" t="s">
        <v>246</v>
      </c>
      <c r="M6" s="1" t="s">
        <v>223</v>
      </c>
      <c r="N6" s="1" t="s">
        <v>223</v>
      </c>
      <c r="O6" s="1" t="s">
        <v>224</v>
      </c>
      <c r="P6" s="1" t="s">
        <v>225</v>
      </c>
      <c r="Q6" s="1" t="s">
        <v>226</v>
      </c>
      <c r="R6" s="1" t="s">
        <v>247</v>
      </c>
      <c r="S6" s="1" t="s">
        <v>73</v>
      </c>
      <c r="T6" s="1" t="s">
        <v>228</v>
      </c>
      <c r="U6" s="1" t="s">
        <v>229</v>
      </c>
      <c r="V6" s="1" t="s">
        <v>244</v>
      </c>
    </row>
    <row r="7" s="1" customFormat="1" spans="1:22">
      <c r="A7" s="1" t="s">
        <v>167</v>
      </c>
      <c r="B7" s="1" t="s">
        <v>79</v>
      </c>
      <c r="C7" s="1" t="s">
        <v>168</v>
      </c>
      <c r="D7" s="1" t="s">
        <v>248</v>
      </c>
      <c r="E7" s="1" t="s">
        <v>249</v>
      </c>
      <c r="F7" s="1" t="s">
        <v>152</v>
      </c>
      <c r="G7" s="1" t="s">
        <v>133</v>
      </c>
      <c r="H7" s="1" t="s">
        <v>220</v>
      </c>
      <c r="I7" s="1" t="s">
        <v>250</v>
      </c>
      <c r="J7" s="1" t="s">
        <v>222</v>
      </c>
      <c r="K7" s="1" t="s">
        <v>250</v>
      </c>
      <c r="L7" s="1" t="s">
        <v>250</v>
      </c>
      <c r="M7" s="1" t="s">
        <v>223</v>
      </c>
      <c r="N7" s="1" t="s">
        <v>223</v>
      </c>
      <c r="O7" s="1" t="s">
        <v>224</v>
      </c>
      <c r="P7" s="1" t="s">
        <v>225</v>
      </c>
      <c r="Q7" s="1" t="s">
        <v>226</v>
      </c>
      <c r="R7" s="1" t="s">
        <v>251</v>
      </c>
      <c r="S7" s="1" t="s">
        <v>73</v>
      </c>
      <c r="T7" s="1" t="s">
        <v>228</v>
      </c>
      <c r="U7" s="1" t="s">
        <v>229</v>
      </c>
      <c r="V7" s="1" t="s">
        <v>235</v>
      </c>
    </row>
    <row r="8" s="1" customFormat="1" spans="1:22">
      <c r="A8" s="1" t="s">
        <v>117</v>
      </c>
      <c r="B8" s="1" t="s">
        <v>122</v>
      </c>
      <c r="C8" s="1" t="s">
        <v>118</v>
      </c>
      <c r="D8" s="1" t="s">
        <v>120</v>
      </c>
      <c r="E8" s="1" t="s">
        <v>252</v>
      </c>
      <c r="F8" s="1" t="s">
        <v>111</v>
      </c>
      <c r="G8" s="1" t="s">
        <v>123</v>
      </c>
      <c r="H8" s="1" t="s">
        <v>220</v>
      </c>
      <c r="I8" s="1" t="s">
        <v>253</v>
      </c>
      <c r="J8" s="1" t="s">
        <v>222</v>
      </c>
      <c r="K8" s="1" t="s">
        <v>253</v>
      </c>
      <c r="L8" s="1" t="s">
        <v>253</v>
      </c>
      <c r="M8" s="1" t="s">
        <v>223</v>
      </c>
      <c r="N8" s="1" t="s">
        <v>223</v>
      </c>
      <c r="O8" s="1" t="s">
        <v>224</v>
      </c>
      <c r="P8" s="1" t="s">
        <v>225</v>
      </c>
      <c r="Q8" s="1" t="s">
        <v>226</v>
      </c>
      <c r="R8" s="1" t="s">
        <v>254</v>
      </c>
      <c r="S8" s="1" t="s">
        <v>73</v>
      </c>
      <c r="T8" s="1" t="s">
        <v>228</v>
      </c>
      <c r="U8" s="1" t="s">
        <v>243</v>
      </c>
      <c r="V8" s="1" t="s">
        <v>255</v>
      </c>
    </row>
    <row r="9" s="1" customFormat="1" spans="1:22">
      <c r="A9" s="1" t="s">
        <v>157</v>
      </c>
      <c r="B9" s="1" t="s">
        <v>162</v>
      </c>
      <c r="C9" s="1" t="s">
        <v>158</v>
      </c>
      <c r="D9" s="1" t="s">
        <v>160</v>
      </c>
      <c r="E9" s="1" t="s">
        <v>256</v>
      </c>
      <c r="F9" s="1" t="s">
        <v>123</v>
      </c>
      <c r="G9" s="1" t="s">
        <v>133</v>
      </c>
      <c r="H9" s="1" t="s">
        <v>220</v>
      </c>
      <c r="I9" s="1" t="s">
        <v>257</v>
      </c>
      <c r="J9" s="1" t="s">
        <v>222</v>
      </c>
      <c r="K9" s="1" t="s">
        <v>257</v>
      </c>
      <c r="L9" s="1" t="s">
        <v>257</v>
      </c>
      <c r="M9" s="1" t="s">
        <v>223</v>
      </c>
      <c r="N9" s="1" t="s">
        <v>223</v>
      </c>
      <c r="O9" s="1" t="s">
        <v>224</v>
      </c>
      <c r="P9" s="1" t="s">
        <v>225</v>
      </c>
      <c r="Q9" s="1" t="s">
        <v>226</v>
      </c>
      <c r="R9" s="1" t="s">
        <v>258</v>
      </c>
      <c r="S9" s="1" t="s">
        <v>73</v>
      </c>
      <c r="T9" s="1" t="s">
        <v>228</v>
      </c>
      <c r="U9" s="1" t="s">
        <v>229</v>
      </c>
      <c r="V9" s="1" t="s">
        <v>235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2022-12-20T03:02:35Z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5B2480FAC402498898ED4B0149EBA7DC</vt:lpwstr>
  </property>
</Properties>
</file>