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<sst xmlns="http://schemas.openxmlformats.org/spreadsheetml/2006/main" count="121" uniqueCount="87">
  <si>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</si>
  <si>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</si>
  <si>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</si>
  <si>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</si>
  <si>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</si>
  <si>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</si>
  <si>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</si>
  <si>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</si>
  <si>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</si>
  <si>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</si>
  <si>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</si>
  <si>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</si>
  <si>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</si>
  <si>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</si>
  <si>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</si>
  <si>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</si>
  <si>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</si>
  <si>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</si>
  <si>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</si>
  <si>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</si>
  <si>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</si>
  <si>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</si>
  <si>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</si>
  <si>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</si>
  <si>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</si>
  <si>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999221923004166	</t>
  </si>
  <si>
    <t>Ctrip</t>
  </si>
  <si>
    <t>正常</t>
  </si>
  <si>
    <t>[南通]南通青年西路亚朵轻居酒店(89920587)</t>
  </si>
  <si>
    <t>轻享大床房&lt;双人入住&gt;&lt;内宾&gt;&lt;预付&gt;&lt;单早&gt;</t>
  </si>
  <si>
    <t>CNY</t>
  </si>
  <si>
    <t>储苏豫</t>
  </si>
  <si>
    <t>CA11323221220CNY</t>
  </si>
  <si>
    <t>未提现</t>
  </si>
  <si>
    <t>携程开票</t>
  </si>
  <si>
    <t xml:space="preserve">2874088	</t>
  </si>
  <si>
    <t xml:space="preserve">	</t>
  </si>
  <si>
    <t xml:space="preserve">999221927903813	</t>
  </si>
  <si>
    <t>[长兴]长兴亚朵酒店(46313136)</t>
  </si>
  <si>
    <t>高级双床房&lt;双人入住&gt;&lt;内宾&gt;&lt;预付&gt;&lt;单早&gt;</t>
  </si>
  <si>
    <t>孟维强</t>
  </si>
  <si>
    <t xml:space="preserve">2875334	</t>
  </si>
  <si>
    <t>，</t>
  </si>
  <si>
    <t>A221220101003481</t>
  </si>
  <si>
    <t>CNY / HKD 当前参考汇率: 1.114523375</t>
  </si>
  <si>
    <t>总计：1025 CNY/
1142.39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</si>
  <si>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</si>
  <si>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</si>
  <si>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</si>
  <si>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</si>
  <si>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</si>
  <si>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</si>
  <si>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</si>
  <si>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</si>
  <si>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</si>
  <si>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</si>
  <si>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</si>
  <si>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</si>
  <si>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</si>
  <si>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</si>
  <si>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</si>
  <si>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</si>
  <si>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</si>
  <si>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</si>
  <si>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</si>
  <si>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2022-12-15</t>
  </si>
  <si>
    <t>2875334</t>
  </si>
  <si>
    <t>长兴亚朵酒店</t>
  </si>
  <si>
    <t>2022-12-17</t>
  </si>
  <si>
    <t>退房日月结</t>
  </si>
  <si>
    <t>702.94</t>
  </si>
  <si>
    <t>RMB</t>
  </si>
  <si>
    <t>0</t>
  </si>
  <si>
    <t>0.00</t>
  </si>
  <si>
    <t>携程汇智国内直连</t>
  </si>
  <si>
    <t>1861</t>
  </si>
  <si>
    <t>2022-12-15 12:44:14</t>
  </si>
  <si>
    <t>否</t>
  </si>
  <si>
    <t>汇智国际旅游发展有限公司</t>
  </si>
  <si>
    <t>直连</t>
  </si>
  <si>
    <t>中国</t>
  </si>
  <si>
    <t>2022-12-14</t>
  </si>
  <si>
    <t>2874088</t>
  </si>
  <si>
    <t>南通青年西路亚朵轻居酒店</t>
  </si>
  <si>
    <t>2022-12-16</t>
  </si>
  <si>
    <t>322.06</t>
  </si>
  <si>
    <t>2022-12-14 22:05:04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</si>
</sst>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12</xdr:col>
      <xdr:colOff>609600</xdr:colOff>
      <xdr:row>47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4964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C40" sqref="C40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44912</v>
      </c>
      <c r="H2" s="4">
        <v>1</v>
      </c>
      <c r="I2" s="4">
        <v>1</v>
      </c>
      <c r="J2" s="4">
        <v>1</v>
      </c>
      <c r="K2" s="4" t="s">
        <v>30</v>
      </c>
      <c r="L2" s="4">
        <v>322.06</v>
      </c>
      <c r="M2" s="4">
        <v>322.06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44909</v>
      </c>
      <c r="S2" s="6">
        <v>44915</v>
      </c>
      <c r="T2" s="4" t="s">
        <v>34</v>
      </c>
      <c r="U2" s="4">
        <v>322.06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44910</v>
      </c>
      <c r="G3" s="6">
        <v>44912</v>
      </c>
      <c r="H3" s="4">
        <v>1</v>
      </c>
      <c r="I3" s="4">
        <v>2</v>
      </c>
      <c r="J3" s="4">
        <v>2</v>
      </c>
      <c r="K3" s="4" t="s">
        <v>30</v>
      </c>
      <c r="L3" s="4">
        <v>702.94</v>
      </c>
      <c r="M3" s="4">
        <v>702.94</v>
      </c>
      <c r="N3" s="4" t="s">
        <v>40</v>
      </c>
      <c r="O3" s="4" t="s">
        <v>32</v>
      </c>
      <c r="P3" s="4" t="s">
        <v>33</v>
      </c>
      <c r="Q3" s="4">
        <v>0</v>
      </c>
      <c r="R3" s="7">
        <v>44910</v>
      </c>
      <c r="S3" s="6">
        <v>44915</v>
      </c>
      <c r="T3" s="4" t="s">
        <v>34</v>
      </c>
      <c r="U3" s="4">
        <v>702.94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999221923004166</v>
      </c>
      <c r="B2" s="6">
        <v>44911</v>
      </c>
      <c r="C2" s="6">
        <v>44912</v>
      </c>
      <c r="D2" s="4">
        <v>322.06</v>
      </c>
      <c r="E2" s="4" t="str">
        <f>VLOOKUP(A2,HOP!A:L,12,0)</f>
        <v>322.06</v>
      </c>
      <c r="F2" s="4" t="str">
        <f>VLOOKUP(A2,HOP!A:C,3,0)</f>
        <v>2874088</v>
      </c>
      <c r="G2" s="4">
        <f>D2-E2</f>
        <v>0</v>
      </c>
      <c r="H2" s="4" t="str">
        <f>$H$1&amp;F2</f>
        <v>，2874088</v>
      </c>
      <c r="I2" s="4" t="str">
        <f>VLOOKUP(A2,HOP!A:U,21,0)</f>
        <v>直连</v>
      </c>
    </row>
    <row r="3" s="4" customFormat="1" spans="1:9">
      <c r="A3" s="5">
        <v>999221927903813</v>
      </c>
      <c r="B3" s="6">
        <v>44910</v>
      </c>
      <c r="C3" s="6">
        <v>44912</v>
      </c>
      <c r="D3" s="4">
        <v>702.94</v>
      </c>
      <c r="E3" s="4" t="str">
        <f>VLOOKUP(A3,HOP!A:L,12,0)</f>
        <v>702.94</v>
      </c>
      <c r="F3" s="4" t="str">
        <f>VLOOKUP(A3,HOP!A:C,3,0)</f>
        <v>2875334</v>
      </c>
      <c r="G3" s="4">
        <f>D3-E3</f>
        <v>0</v>
      </c>
      <c r="H3" s="4" t="str">
        <f>$H$1&amp;F3</f>
        <v>，2875334</v>
      </c>
      <c r="I3" s="4" t="str">
        <f>VLOOKUP(A3,HOP!A:U,21,0)</f>
        <v>直连</v>
      </c>
    </row>
    <row r="5" spans="4:4">
      <c r="D5" s="4">
        <f>SUM(D2:D4)</f>
        <v>1025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999221927903813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999221923004166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84</v>
      </c>
      <c r="G3" s="1" t="s">
        <v>68</v>
      </c>
      <c r="H3" s="1" t="s">
        <v>69</v>
      </c>
      <c r="I3" s="1" t="s">
        <v>85</v>
      </c>
      <c r="J3" s="1" t="s">
        <v>71</v>
      </c>
      <c r="K3" s="1" t="s">
        <v>85</v>
      </c>
      <c r="L3" s="1" t="s">
        <v>85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86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2022-12-20T02:01:04Z</dcterms:created>
  <dcterms:modified xsi:type="dcterms:W3CDTF">2022-12-20T02:11:06Z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087EE4355A554EAEBD14DABB6D8B5B57</vt:lpwstr>
  </property>
  <property fmtid="{D5CDD505-2E9C-101B-9397-08002B2CF9AE}" pid="3" name="KSOProductBuildVer">
    <vt:lpwstr>2052-11.1.0.12980</vt:lpwstr>
  </property>
</Properties>
</file>