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<sst xmlns="http://schemas.openxmlformats.org/spreadsheetml/2006/main" count="320" uniqueCount="173">
  <si>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</si>
  <si>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</si>
  <si>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</si>
  <si>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</si>
  <si>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</si>
  <si>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</si>
  <si>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</si>
  <si>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</si>
  <si>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</si>
  <si>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</si>
  <si>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</si>
  <si>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</si>
  <si>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</si>
  <si>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</si>
  <si>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</si>
  <si>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</si>
  <si>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</si>
  <si>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</si>
  <si>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</si>
  <si>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</si>
  <si>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</si>
  <si>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</si>
  <si>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</si>
  <si>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</si>
  <si>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</si>
  <si>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21029261820	</t>
  </si>
  <si>
    <t>Ctrip</t>
  </si>
  <si>
    <t>正常</t>
  </si>
  <si>
    <t>[曼谷]诺富特暹罗广场酒店 (SHA Plus+)(Novotel Bangkok on Siam Square (SHA Plus+))(37205836)</t>
  </si>
  <si>
    <t>豪华房&lt;2人入住&gt;&lt;不退款&gt;</t>
  </si>
  <si>
    <t>USD</t>
  </si>
  <si>
    <t>HU/CHI ERA</t>
  </si>
  <si>
    <t>CA5326221220USD</t>
  </si>
  <si>
    <t>未提现</t>
  </si>
  <si>
    <t>携程开票</t>
  </si>
  <si>
    <t xml:space="preserve">2694671	</t>
  </si>
  <si>
    <t xml:space="preserve">856029	</t>
  </si>
  <si>
    <t xml:space="preserve">21219309091	</t>
  </si>
  <si>
    <t>[巴黎]巴黎意大利广场Hotel Inn 设计酒店(Hotel Inn Design Paris Place d'Italie)(37243810)</t>
  </si>
  <si>
    <t>标准客房&lt;2人入住&gt;&lt;不退款&gt;</t>
  </si>
  <si>
    <t>Lye/Thien Thien,Hing/Pui Koon</t>
  </si>
  <si>
    <t xml:space="preserve">2713287	</t>
  </si>
  <si>
    <t xml:space="preserve">	</t>
  </si>
  <si>
    <t xml:space="preserve">21477293124	</t>
  </si>
  <si>
    <t>[普吉岛]普吉岛芭东美爵大酒店(SHA Extra Plus)(Grand Mercure Phuket Patong(SHA Extra Plus))(40721618)</t>
  </si>
  <si>
    <t>高级特大床房&lt;1&gt;&lt;2人入住&gt;&lt;不退款&gt;</t>
  </si>
  <si>
    <t>LIM/AMANDA YINGQUAN</t>
  </si>
  <si>
    <t xml:space="preserve">623473	</t>
  </si>
  <si>
    <t xml:space="preserve">21570497725	</t>
  </si>
  <si>
    <t>[新加坡]新加坡香格里拉大酒店(Shangri-La Hotel Singapore)(37196061)</t>
  </si>
  <si>
    <t>塔楼翼豪华房&lt;2人入住&gt;&lt;不退款&gt;</t>
  </si>
  <si>
    <t>CHUA /WHITNEY</t>
  </si>
  <si>
    <t xml:space="preserve">2757947	</t>
  </si>
  <si>
    <t xml:space="preserve">21847850437	</t>
  </si>
  <si>
    <t>[吉隆坡]吉隆坡柏威年酒店 · 悦榕庄管理(Pavilion Hotel Kuala Lumpur Managed by Banyan Tree)(40759685)</t>
  </si>
  <si>
    <t>城市绿洲俱乐部双床房&lt;2人入住&gt;&lt;不退款&gt;&lt;早餐&gt;</t>
  </si>
  <si>
    <t>TANG/PHAIK KOON</t>
  </si>
  <si>
    <t xml:space="preserve">2835573	</t>
  </si>
  <si>
    <t xml:space="preserve">206602	</t>
  </si>
  <si>
    <t xml:space="preserve">999221858178744	</t>
  </si>
  <si>
    <t>[马尼拉]马尼拉新海岸酒店(New Coast Hotel Manila)(37243256)</t>
  </si>
  <si>
    <t>高级房&lt;2人入住&gt;&lt;不退款&gt;</t>
  </si>
  <si>
    <t>Phillip Griffiths/Phillip Griffiths,Phillip Griffiths/Phillip Griffiths</t>
  </si>
  <si>
    <t xml:space="preserve">2853782	</t>
  </si>
  <si>
    <t xml:space="preserve">27509048	</t>
  </si>
  <si>
    <t xml:space="preserve">21878909017	</t>
  </si>
  <si>
    <t>[吉隆坡]吉隆坡柏威年酒店 · 悦榕管理(Pavilion Hotel Kuala Lumpur Managed by Banyan Tree)(40759685)</t>
  </si>
  <si>
    <t>lam/keziah</t>
  </si>
  <si>
    <t xml:space="preserve">2862203	</t>
  </si>
  <si>
    <t xml:space="preserve">207873	</t>
  </si>
  <si>
    <t xml:space="preserve">999221934131875	</t>
  </si>
  <si>
    <t>[曼谷]曼谷千禧希尔顿酒店 (SHA Plus+)(Millennium Hilton Bangkok (SHA Plus+))(37205183)</t>
  </si>
  <si>
    <t>豪华双床房&lt;2人入住&gt;&lt;不退款&gt;&lt;早餐&gt;</t>
  </si>
  <si>
    <t>wu/qilei,chen/wenjun</t>
  </si>
  <si>
    <t xml:space="preserve">2877695	</t>
  </si>
  <si>
    <t>，</t>
  </si>
  <si>
    <t>A221220104248481</t>
  </si>
  <si>
    <t>A221220104338481</t>
  </si>
  <si>
    <t>USD / HKD 当前参考汇率: 7.78197</t>
  </si>
  <si>
    <t>总计：2486 USD/
19345.98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</si>
  <si>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</si>
  <si>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</si>
  <si>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</si>
  <si>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</si>
  <si>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</si>
  <si>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</si>
  <si>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</si>
  <si>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</si>
  <si>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</si>
  <si>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</si>
  <si>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</si>
  <si>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</si>
  <si>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</si>
  <si>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</si>
  <si>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</si>
  <si>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</si>
  <si>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</si>
  <si>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</si>
  <si>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</si>
  <si>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2022-12-16</t>
  </si>
  <si>
    <t>2877695</t>
  </si>
  <si>
    <t>曼谷千禧希尔顿酒店</t>
  </si>
  <si>
    <t>wu qilei,chen wenjun</t>
  </si>
  <si>
    <t>2022-12-17</t>
  </si>
  <si>
    <t>退房日周结</t>
  </si>
  <si>
    <t>1083.67</t>
  </si>
  <si>
    <t>155.00</t>
  </si>
  <si>
    <t>0</t>
  </si>
  <si>
    <t>0.00</t>
  </si>
  <si>
    <t>携程盛景国际直连</t>
  </si>
  <si>
    <t>01.010677</t>
  </si>
  <si>
    <t>2022-12-16 07:39:51</t>
  </si>
  <si>
    <t>否</t>
  </si>
  <si>
    <t>汇智国际旅游发展有限公司</t>
  </si>
  <si>
    <t>直连</t>
  </si>
  <si>
    <t>泰国</t>
  </si>
  <si>
    <t>2022-12-10</t>
  </si>
  <si>
    <t>2862203</t>
  </si>
  <si>
    <t>吉隆坡柏威年酒店 · 悦榕庄管理</t>
  </si>
  <si>
    <t>lam keziah</t>
  </si>
  <si>
    <t>2022-12-12</t>
  </si>
  <si>
    <t>5993.59</t>
  </si>
  <si>
    <t>859.00</t>
  </si>
  <si>
    <t>2022-12-10 11:26:16</t>
  </si>
  <si>
    <t>直采</t>
  </si>
  <si>
    <t>马来西亚</t>
  </si>
  <si>
    <t>2022-12-07</t>
  </si>
  <si>
    <t>2853782</t>
  </si>
  <si>
    <t>马尼拉新海岸酒店</t>
  </si>
  <si>
    <t>Phillip Griffiths Phillip Griffiths,Phillip Griffiths Phillip Griffiths</t>
  </si>
  <si>
    <t>2022-12-14</t>
  </si>
  <si>
    <t>1935.56</t>
  </si>
  <si>
    <t>276.00</t>
  </si>
  <si>
    <t>2022-12-07 14:17:49</t>
  </si>
  <si>
    <t>菲律宾</t>
  </si>
  <si>
    <t>2022-11-30</t>
  </si>
  <si>
    <t>2835573</t>
  </si>
  <si>
    <t>TANG PHAIK KOON</t>
  </si>
  <si>
    <t>2022-12-15</t>
  </si>
  <si>
    <t>2009.50</t>
  </si>
  <si>
    <t>280.00</t>
  </si>
  <si>
    <t>2022-12-03 23:44:30</t>
  </si>
  <si>
    <t>2022-10-25</t>
  </si>
  <si>
    <t>2757947</t>
  </si>
  <si>
    <t>新加坡香格里拉大酒店</t>
  </si>
  <si>
    <t>CHUA WHITNEY</t>
  </si>
  <si>
    <t>2181.35</t>
  </si>
  <si>
    <t>301.00</t>
  </si>
  <si>
    <t>2022-10-25 00:20:34</t>
  </si>
  <si>
    <t>新加坡</t>
  </si>
  <si>
    <t>2022-10-17</t>
  </si>
  <si>
    <t>2745414</t>
  </si>
  <si>
    <t>普吉岛芭东美爵大酒店(SHA Extra Plus)</t>
  </si>
  <si>
    <t>LIM AMANDA YINGQUAN</t>
  </si>
  <si>
    <t>2022-12-13</t>
  </si>
  <si>
    <t>2134.28</t>
  </si>
  <si>
    <t>296.00</t>
  </si>
  <si>
    <t>2022-10-18 17:11:31</t>
  </si>
  <si>
    <t>2022-09-28</t>
  </si>
  <si>
    <t>2713287</t>
  </si>
  <si>
    <t>巴黎意大利广场Hotel Inn 设计酒店</t>
  </si>
  <si>
    <t>Lye Thien Thien,Hing Pui Koon</t>
  </si>
  <si>
    <t>568.24</t>
  </si>
  <si>
    <t>79.00</t>
  </si>
  <si>
    <t>2022-09-28 10:20:32</t>
  </si>
  <si>
    <t>法国</t>
  </si>
  <si>
    <t>2022-09-16</t>
  </si>
  <si>
    <t>2694671</t>
  </si>
  <si>
    <t>诺富特暹罗广场酒店 (SHA Plus+)</t>
  </si>
  <si>
    <t>HU CHI ERA</t>
  </si>
  <si>
    <t>1682.26</t>
  </si>
  <si>
    <t>240.00</t>
  </si>
  <si>
    <t>2022-09-16 18:03:40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</si>
</sst>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13</xdr:col>
      <xdr:colOff>266700</xdr:colOff>
      <xdr:row>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9867900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44909</v>
      </c>
      <c r="G2" s="6">
        <v>44912</v>
      </c>
      <c r="H2" s="4">
        <v>1</v>
      </c>
      <c r="I2" s="4">
        <v>3</v>
      </c>
      <c r="J2" s="4">
        <v>3</v>
      </c>
      <c r="K2" s="4" t="s">
        <v>30</v>
      </c>
      <c r="L2" s="4">
        <v>240</v>
      </c>
      <c r="M2" s="4">
        <v>240</v>
      </c>
      <c r="N2" s="4" t="s">
        <v>31</v>
      </c>
      <c r="O2" s="4" t="s">
        <v>32</v>
      </c>
      <c r="P2" s="4" t="s">
        <v>33</v>
      </c>
      <c r="Q2" s="4">
        <v>0</v>
      </c>
      <c r="R2" s="7">
        <v>44820</v>
      </c>
      <c r="S2" s="6">
        <v>44915</v>
      </c>
      <c r="T2" s="4" t="s">
        <v>34</v>
      </c>
      <c r="U2" s="4">
        <v>240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44911</v>
      </c>
      <c r="G3" s="6">
        <v>44912</v>
      </c>
      <c r="H3" s="4">
        <v>1</v>
      </c>
      <c r="I3" s="4">
        <v>1</v>
      </c>
      <c r="J3" s="4">
        <v>1</v>
      </c>
      <c r="K3" s="4" t="s">
        <v>30</v>
      </c>
      <c r="L3" s="4">
        <v>79</v>
      </c>
      <c r="M3" s="4">
        <v>79</v>
      </c>
      <c r="N3" s="4" t="s">
        <v>40</v>
      </c>
      <c r="O3" s="4" t="s">
        <v>32</v>
      </c>
      <c r="P3" s="4" t="s">
        <v>33</v>
      </c>
      <c r="Q3" s="4">
        <v>0</v>
      </c>
      <c r="R3" s="7">
        <v>44832</v>
      </c>
      <c r="S3" s="6">
        <v>44915</v>
      </c>
      <c r="T3" s="4" t="s">
        <v>34</v>
      </c>
      <c r="U3" s="4">
        <v>79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44908</v>
      </c>
      <c r="G4" s="6">
        <v>44912</v>
      </c>
      <c r="H4" s="4">
        <v>1</v>
      </c>
      <c r="I4" s="4">
        <v>4</v>
      </c>
      <c r="J4" s="4">
        <v>4</v>
      </c>
      <c r="K4" s="4" t="s">
        <v>30</v>
      </c>
      <c r="L4" s="4">
        <v>296</v>
      </c>
      <c r="M4" s="4">
        <v>296</v>
      </c>
      <c r="N4" s="4" t="s">
        <v>46</v>
      </c>
      <c r="O4" s="4" t="s">
        <v>32</v>
      </c>
      <c r="P4" s="4" t="s">
        <v>33</v>
      </c>
      <c r="Q4" s="4">
        <v>0</v>
      </c>
      <c r="R4" s="7">
        <v>44851</v>
      </c>
      <c r="S4" s="6">
        <v>44915</v>
      </c>
      <c r="T4" s="4" t="s">
        <v>34</v>
      </c>
      <c r="U4" s="4">
        <v>296</v>
      </c>
      <c r="V4" s="4">
        <v>0</v>
      </c>
      <c r="W4" s="4">
        <v>0</v>
      </c>
      <c r="X4" s="4" t="s">
        <v>42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44911</v>
      </c>
      <c r="G5" s="6">
        <v>44912</v>
      </c>
      <c r="H5" s="4">
        <v>1</v>
      </c>
      <c r="I5" s="4">
        <v>1</v>
      </c>
      <c r="J5" s="4">
        <v>1</v>
      </c>
      <c r="K5" s="4" t="s">
        <v>30</v>
      </c>
      <c r="L5" s="4">
        <v>301</v>
      </c>
      <c r="M5" s="4">
        <v>301</v>
      </c>
      <c r="N5" s="4" t="s">
        <v>51</v>
      </c>
      <c r="O5" s="4" t="s">
        <v>32</v>
      </c>
      <c r="P5" s="4" t="s">
        <v>33</v>
      </c>
      <c r="Q5" s="4">
        <v>0</v>
      </c>
      <c r="R5" s="7">
        <v>44859</v>
      </c>
      <c r="S5" s="6">
        <v>44915</v>
      </c>
      <c r="T5" s="4" t="s">
        <v>34</v>
      </c>
      <c r="U5" s="4">
        <v>301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44910</v>
      </c>
      <c r="G6" s="6">
        <v>44912</v>
      </c>
      <c r="H6" s="4">
        <v>1</v>
      </c>
      <c r="I6" s="4">
        <v>2</v>
      </c>
      <c r="J6" s="4">
        <v>2</v>
      </c>
      <c r="K6" s="4" t="s">
        <v>30</v>
      </c>
      <c r="L6" s="4">
        <v>280</v>
      </c>
      <c r="M6" s="4">
        <v>280</v>
      </c>
      <c r="N6" s="4" t="s">
        <v>56</v>
      </c>
      <c r="O6" s="4" t="s">
        <v>32</v>
      </c>
      <c r="P6" s="4" t="s">
        <v>33</v>
      </c>
      <c r="Q6" s="4">
        <v>0</v>
      </c>
      <c r="R6" s="7">
        <v>44895</v>
      </c>
      <c r="S6" s="6">
        <v>44915</v>
      </c>
      <c r="T6" s="4" t="s">
        <v>34</v>
      </c>
      <c r="U6" s="4">
        <v>280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44909</v>
      </c>
      <c r="G7" s="6">
        <v>44912</v>
      </c>
      <c r="H7" s="4">
        <v>1</v>
      </c>
      <c r="I7" s="4">
        <v>3</v>
      </c>
      <c r="J7" s="4">
        <v>3</v>
      </c>
      <c r="K7" s="4" t="s">
        <v>30</v>
      </c>
      <c r="L7" s="4">
        <v>276</v>
      </c>
      <c r="M7" s="4">
        <v>276</v>
      </c>
      <c r="N7" s="4" t="s">
        <v>62</v>
      </c>
      <c r="O7" s="4" t="s">
        <v>32</v>
      </c>
      <c r="P7" s="4" t="s">
        <v>33</v>
      </c>
      <c r="Q7" s="4">
        <v>0</v>
      </c>
      <c r="R7" s="7">
        <v>44902</v>
      </c>
      <c r="S7" s="6">
        <v>44915</v>
      </c>
      <c r="T7" s="4" t="s">
        <v>34</v>
      </c>
      <c r="U7" s="4">
        <v>276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55</v>
      </c>
      <c r="F8" s="6">
        <v>44907</v>
      </c>
      <c r="G8" s="6">
        <v>44912</v>
      </c>
      <c r="H8" s="4">
        <v>1</v>
      </c>
      <c r="I8" s="4">
        <v>5</v>
      </c>
      <c r="J8" s="4">
        <v>5</v>
      </c>
      <c r="K8" s="4" t="s">
        <v>30</v>
      </c>
      <c r="L8" s="4">
        <v>859</v>
      </c>
      <c r="M8" s="4">
        <v>859</v>
      </c>
      <c r="N8" s="4" t="s">
        <v>67</v>
      </c>
      <c r="O8" s="4" t="s">
        <v>32</v>
      </c>
      <c r="P8" s="4" t="s">
        <v>33</v>
      </c>
      <c r="Q8" s="4">
        <v>0</v>
      </c>
      <c r="R8" s="7">
        <v>44905</v>
      </c>
      <c r="S8" s="6">
        <v>44915</v>
      </c>
      <c r="T8" s="4" t="s">
        <v>34</v>
      </c>
      <c r="U8" s="4">
        <v>859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44911</v>
      </c>
      <c r="G9" s="6">
        <v>44912</v>
      </c>
      <c r="H9" s="4">
        <v>1</v>
      </c>
      <c r="I9" s="4">
        <v>1</v>
      </c>
      <c r="J9" s="4">
        <v>1</v>
      </c>
      <c r="K9" s="4" t="s">
        <v>30</v>
      </c>
      <c r="L9" s="4">
        <v>155</v>
      </c>
      <c r="M9" s="4">
        <v>155</v>
      </c>
      <c r="N9" s="4" t="s">
        <v>73</v>
      </c>
      <c r="O9" s="4" t="s">
        <v>32</v>
      </c>
      <c r="P9" s="4" t="s">
        <v>33</v>
      </c>
      <c r="Q9" s="4">
        <v>0</v>
      </c>
      <c r="R9" s="7">
        <v>44911</v>
      </c>
      <c r="S9" s="6">
        <v>44915</v>
      </c>
      <c r="T9" s="4" t="s">
        <v>34</v>
      </c>
      <c r="U9" s="4">
        <v>155</v>
      </c>
      <c r="V9" s="4">
        <v>0</v>
      </c>
      <c r="W9" s="4">
        <v>0</v>
      </c>
      <c r="X9" s="4" t="s">
        <v>74</v>
      </c>
      <c r="Y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21029261820</v>
      </c>
      <c r="B2" s="6">
        <v>44909</v>
      </c>
      <c r="C2" s="6">
        <v>44912</v>
      </c>
      <c r="D2" s="4">
        <v>240</v>
      </c>
      <c r="E2" s="4" t="str">
        <f>VLOOKUP(A2,HOP!A:L,12,0)</f>
        <v>240.00</v>
      </c>
      <c r="F2" s="4" t="str">
        <f>VLOOKUP(A2,HOP!A:C,3,0)</f>
        <v>2694671</v>
      </c>
      <c r="G2" s="4">
        <f>D2-E2</f>
        <v>0</v>
      </c>
      <c r="H2" s="4" t="str">
        <f>$H$1&amp;F2</f>
        <v>，2694671</v>
      </c>
      <c r="I2" s="4" t="str">
        <f>VLOOKUP(A2,HOP!A:U,21,0)</f>
        <v>直连</v>
      </c>
    </row>
    <row r="3" s="4" customFormat="1" spans="1:9">
      <c r="A3" s="5">
        <v>21219309091</v>
      </c>
      <c r="B3" s="6">
        <v>44911</v>
      </c>
      <c r="C3" s="6">
        <v>44912</v>
      </c>
      <c r="D3" s="4">
        <v>79</v>
      </c>
      <c r="E3" s="4" t="str">
        <f>VLOOKUP(A3,HOP!A:L,12,0)</f>
        <v>79.00</v>
      </c>
      <c r="F3" s="4" t="str">
        <f>VLOOKUP(A3,HOP!A:C,3,0)</f>
        <v>2713287</v>
      </c>
      <c r="G3" s="4">
        <f t="shared" ref="G3:G9" si="0">D3-E3</f>
        <v>0</v>
      </c>
      <c r="H3" s="4" t="str">
        <f t="shared" ref="H3:H9" si="1">$H$1&amp;F3</f>
        <v>，2713287</v>
      </c>
      <c r="I3" s="4" t="str">
        <f>VLOOKUP(A3,HOP!A:U,21,0)</f>
        <v>直连</v>
      </c>
    </row>
    <row r="4" s="4" customFormat="1" spans="1:9">
      <c r="A4" s="5">
        <v>21477293124</v>
      </c>
      <c r="B4" s="6">
        <v>44908</v>
      </c>
      <c r="C4" s="6">
        <v>44912</v>
      </c>
      <c r="D4" s="4">
        <v>296</v>
      </c>
      <c r="E4" s="4" t="str">
        <f>VLOOKUP(A4,HOP!A:L,12,0)</f>
        <v>296.00</v>
      </c>
      <c r="F4" s="4" t="str">
        <f>VLOOKUP(A4,HOP!A:C,3,0)</f>
        <v>2745414</v>
      </c>
      <c r="G4" s="4">
        <f t="shared" si="0"/>
        <v>0</v>
      </c>
      <c r="H4" s="4" t="str">
        <f t="shared" si="1"/>
        <v>，2745414</v>
      </c>
      <c r="I4" s="4" t="str">
        <f>VLOOKUP(A4,HOP!A:U,21,0)</f>
        <v>直采</v>
      </c>
    </row>
    <row r="5" s="4" customFormat="1" spans="1:9">
      <c r="A5" s="5">
        <v>21570497725</v>
      </c>
      <c r="B5" s="6">
        <v>44911</v>
      </c>
      <c r="C5" s="6">
        <v>44912</v>
      </c>
      <c r="D5" s="4">
        <v>301</v>
      </c>
      <c r="E5" s="4" t="str">
        <f>VLOOKUP(A5,HOP!A:L,12,0)</f>
        <v>301.00</v>
      </c>
      <c r="F5" s="4" t="str">
        <f>VLOOKUP(A5,HOP!A:C,3,0)</f>
        <v>2757947</v>
      </c>
      <c r="G5" s="4">
        <f t="shared" si="0"/>
        <v>0</v>
      </c>
      <c r="H5" s="4" t="str">
        <f t="shared" si="1"/>
        <v>，2757947</v>
      </c>
      <c r="I5" s="4" t="str">
        <f>VLOOKUP(A5,HOP!A:U,21,0)</f>
        <v>直连</v>
      </c>
    </row>
    <row r="6" s="4" customFormat="1" spans="1:9">
      <c r="A6" s="5">
        <v>21847850437</v>
      </c>
      <c r="B6" s="6">
        <v>44910</v>
      </c>
      <c r="C6" s="6">
        <v>44912</v>
      </c>
      <c r="D6" s="4">
        <v>280</v>
      </c>
      <c r="E6" s="4" t="str">
        <f>VLOOKUP(A6,HOP!A:L,12,0)</f>
        <v>280.00</v>
      </c>
      <c r="F6" s="4" t="str">
        <f>VLOOKUP(A6,HOP!A:C,3,0)</f>
        <v>2835573</v>
      </c>
      <c r="G6" s="4">
        <f t="shared" si="0"/>
        <v>0</v>
      </c>
      <c r="H6" s="4" t="str">
        <f t="shared" si="1"/>
        <v>，2835573</v>
      </c>
      <c r="I6" s="4" t="str">
        <f>VLOOKUP(A6,HOP!A:U,21,0)</f>
        <v>直采</v>
      </c>
    </row>
    <row r="7" s="4" customFormat="1" spans="1:9">
      <c r="A7" s="5">
        <v>999221858178744</v>
      </c>
      <c r="B7" s="6">
        <v>44909</v>
      </c>
      <c r="C7" s="6">
        <v>44912</v>
      </c>
      <c r="D7" s="4">
        <v>276</v>
      </c>
      <c r="E7" s="4" t="str">
        <f>VLOOKUP(A7,HOP!A:L,12,0)</f>
        <v>276.00</v>
      </c>
      <c r="F7" s="4" t="str">
        <f>VLOOKUP(A7,HOP!A:C,3,0)</f>
        <v>2853782</v>
      </c>
      <c r="G7" s="4">
        <f t="shared" si="0"/>
        <v>0</v>
      </c>
      <c r="H7" s="4" t="str">
        <f t="shared" si="1"/>
        <v>，2853782</v>
      </c>
      <c r="I7" s="4" t="str">
        <f>VLOOKUP(A7,HOP!A:U,21,0)</f>
        <v>直采</v>
      </c>
    </row>
    <row r="8" s="4" customFormat="1" spans="1:9">
      <c r="A8" s="5">
        <v>21878909017</v>
      </c>
      <c r="B8" s="6">
        <v>44907</v>
      </c>
      <c r="C8" s="6">
        <v>44912</v>
      </c>
      <c r="D8" s="4">
        <v>859</v>
      </c>
      <c r="E8" s="4" t="str">
        <f>VLOOKUP(A8,HOP!A:L,12,0)</f>
        <v>859.00</v>
      </c>
      <c r="F8" s="4" t="str">
        <f>VLOOKUP(A8,HOP!A:C,3,0)</f>
        <v>2862203</v>
      </c>
      <c r="G8" s="4">
        <f t="shared" si="0"/>
        <v>0</v>
      </c>
      <c r="H8" s="4" t="str">
        <f t="shared" si="1"/>
        <v>，2862203</v>
      </c>
      <c r="I8" s="4" t="str">
        <f>VLOOKUP(A8,HOP!A:U,21,0)</f>
        <v>直采</v>
      </c>
    </row>
    <row r="9" s="4" customFormat="1" spans="1:9">
      <c r="A9" s="5">
        <v>999221934131875</v>
      </c>
      <c r="B9" s="6">
        <v>44911</v>
      </c>
      <c r="C9" s="6">
        <v>44912</v>
      </c>
      <c r="D9" s="4">
        <v>155</v>
      </c>
      <c r="E9" s="4" t="str">
        <f>VLOOKUP(A9,HOP!A:L,12,0)</f>
        <v>155.00</v>
      </c>
      <c r="F9" s="4" t="str">
        <f>VLOOKUP(A9,HOP!A:C,3,0)</f>
        <v>2877695</v>
      </c>
      <c r="G9" s="4">
        <f t="shared" si="0"/>
        <v>0</v>
      </c>
      <c r="H9" s="4" t="str">
        <f t="shared" si="1"/>
        <v>，2877695</v>
      </c>
      <c r="I9" s="4" t="str">
        <f>VLOOKUP(A9,HOP!A:U,21,0)</f>
        <v>直连</v>
      </c>
    </row>
    <row r="11" spans="4:4">
      <c r="D11" s="4">
        <f>SUM(D2:D10)</f>
        <v>2486</v>
      </c>
    </row>
    <row r="15" spans="1:4">
      <c r="A15" s="4" t="s">
        <v>76</v>
      </c>
      <c r="C15" s="4">
        <v>1711</v>
      </c>
      <c r="D15" s="4">
        <v>13314.95</v>
      </c>
    </row>
    <row r="16" spans="1:4">
      <c r="A16" s="4" t="s">
        <v>77</v>
      </c>
      <c r="C16" s="4">
        <v>775</v>
      </c>
      <c r="D16" s="4">
        <v>6031.03</v>
      </c>
    </row>
    <row r="17" spans="1:4">
      <c r="A17" s="4" t="s">
        <v>78</v>
      </c>
      <c r="C17" s="4">
        <f>SUM(C15:C16)</f>
        <v>2486</v>
      </c>
      <c r="D17" s="4">
        <f>SUM(D15:D16)</f>
        <v>19345.98</v>
      </c>
    </row>
    <row r="18" spans="1:1">
      <c r="A18" s="4" t="s">
        <v>79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999221934131875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30</v>
      </c>
      <c r="K2" s="1" t="s">
        <v>106</v>
      </c>
      <c r="L2" s="1" t="s">
        <v>106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21878909017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  <c r="G3" s="1" t="s">
        <v>103</v>
      </c>
      <c r="H3" s="1" t="s">
        <v>104</v>
      </c>
      <c r="I3" s="1" t="s">
        <v>121</v>
      </c>
      <c r="J3" s="1" t="s">
        <v>30</v>
      </c>
      <c r="K3" s="1" t="s">
        <v>122</v>
      </c>
      <c r="L3" s="1" t="s">
        <v>122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123</v>
      </c>
      <c r="S3" s="1" t="s">
        <v>112</v>
      </c>
      <c r="T3" s="1" t="s">
        <v>113</v>
      </c>
      <c r="U3" s="1" t="s">
        <v>124</v>
      </c>
      <c r="V3" s="1" t="s">
        <v>125</v>
      </c>
    </row>
    <row r="4" s="1" customFormat="1" spans="1:22">
      <c r="A4" s="3">
        <v>999221858178744</v>
      </c>
      <c r="B4" s="1" t="s">
        <v>126</v>
      </c>
      <c r="C4" s="1" t="s">
        <v>127</v>
      </c>
      <c r="D4" s="1" t="s">
        <v>128</v>
      </c>
      <c r="E4" s="1" t="s">
        <v>129</v>
      </c>
      <c r="F4" s="1" t="s">
        <v>130</v>
      </c>
      <c r="G4" s="1" t="s">
        <v>103</v>
      </c>
      <c r="H4" s="1" t="s">
        <v>104</v>
      </c>
      <c r="I4" s="1" t="s">
        <v>131</v>
      </c>
      <c r="J4" s="1" t="s">
        <v>30</v>
      </c>
      <c r="K4" s="1" t="s">
        <v>132</v>
      </c>
      <c r="L4" s="1" t="s">
        <v>132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133</v>
      </c>
      <c r="S4" s="1" t="s">
        <v>112</v>
      </c>
      <c r="T4" s="1" t="s">
        <v>113</v>
      </c>
      <c r="U4" s="1" t="s">
        <v>124</v>
      </c>
      <c r="V4" s="1" t="s">
        <v>134</v>
      </c>
    </row>
    <row r="5" s="1" customFormat="1" spans="1:22">
      <c r="A5" s="3">
        <v>21847850437</v>
      </c>
      <c r="B5" s="1" t="s">
        <v>135</v>
      </c>
      <c r="C5" s="1" t="s">
        <v>136</v>
      </c>
      <c r="D5" s="1" t="s">
        <v>118</v>
      </c>
      <c r="E5" s="1" t="s">
        <v>137</v>
      </c>
      <c r="F5" s="1" t="s">
        <v>138</v>
      </c>
      <c r="G5" s="1" t="s">
        <v>103</v>
      </c>
      <c r="H5" s="1" t="s">
        <v>104</v>
      </c>
      <c r="I5" s="1" t="s">
        <v>139</v>
      </c>
      <c r="J5" s="1" t="s">
        <v>30</v>
      </c>
      <c r="K5" s="1" t="s">
        <v>140</v>
      </c>
      <c r="L5" s="1" t="s">
        <v>140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141</v>
      </c>
      <c r="S5" s="1" t="s">
        <v>112</v>
      </c>
      <c r="T5" s="1" t="s">
        <v>113</v>
      </c>
      <c r="U5" s="1" t="s">
        <v>124</v>
      </c>
      <c r="V5" s="1" t="s">
        <v>125</v>
      </c>
    </row>
    <row r="6" s="1" customFormat="1" spans="1:22">
      <c r="A6" s="3">
        <v>21570497725</v>
      </c>
      <c r="B6" s="1" t="s">
        <v>142</v>
      </c>
      <c r="C6" s="1" t="s">
        <v>143</v>
      </c>
      <c r="D6" s="1" t="s">
        <v>144</v>
      </c>
      <c r="E6" s="1" t="s">
        <v>145</v>
      </c>
      <c r="F6" s="1" t="s">
        <v>99</v>
      </c>
      <c r="G6" s="1" t="s">
        <v>103</v>
      </c>
      <c r="H6" s="1" t="s">
        <v>104</v>
      </c>
      <c r="I6" s="1" t="s">
        <v>146</v>
      </c>
      <c r="J6" s="1" t="s">
        <v>30</v>
      </c>
      <c r="K6" s="1" t="s">
        <v>147</v>
      </c>
      <c r="L6" s="1" t="s">
        <v>147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148</v>
      </c>
      <c r="S6" s="1" t="s">
        <v>112</v>
      </c>
      <c r="T6" s="1" t="s">
        <v>113</v>
      </c>
      <c r="U6" s="1" t="s">
        <v>114</v>
      </c>
      <c r="V6" s="1" t="s">
        <v>149</v>
      </c>
    </row>
    <row r="7" s="1" customFormat="1" spans="1:22">
      <c r="A7" s="3">
        <v>21477293124</v>
      </c>
      <c r="B7" s="1" t="s">
        <v>150</v>
      </c>
      <c r="C7" s="1" t="s">
        <v>151</v>
      </c>
      <c r="D7" s="1" t="s">
        <v>152</v>
      </c>
      <c r="E7" s="1" t="s">
        <v>153</v>
      </c>
      <c r="F7" s="1" t="s">
        <v>154</v>
      </c>
      <c r="G7" s="1" t="s">
        <v>103</v>
      </c>
      <c r="H7" s="1" t="s">
        <v>104</v>
      </c>
      <c r="I7" s="1" t="s">
        <v>155</v>
      </c>
      <c r="J7" s="1" t="s">
        <v>30</v>
      </c>
      <c r="K7" s="1" t="s">
        <v>156</v>
      </c>
      <c r="L7" s="1" t="s">
        <v>156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157</v>
      </c>
      <c r="S7" s="1" t="s">
        <v>112</v>
      </c>
      <c r="T7" s="1" t="s">
        <v>113</v>
      </c>
      <c r="U7" s="1" t="s">
        <v>124</v>
      </c>
      <c r="V7" s="1" t="s">
        <v>115</v>
      </c>
    </row>
    <row r="8" s="1" customFormat="1" spans="1:22">
      <c r="A8" s="3">
        <v>21219309091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99</v>
      </c>
      <c r="G8" s="1" t="s">
        <v>103</v>
      </c>
      <c r="H8" s="1" t="s">
        <v>104</v>
      </c>
      <c r="I8" s="1" t="s">
        <v>162</v>
      </c>
      <c r="J8" s="1" t="s">
        <v>30</v>
      </c>
      <c r="K8" s="1" t="s">
        <v>163</v>
      </c>
      <c r="L8" s="1" t="s">
        <v>163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164</v>
      </c>
      <c r="S8" s="1" t="s">
        <v>112</v>
      </c>
      <c r="T8" s="1" t="s">
        <v>113</v>
      </c>
      <c r="U8" s="1" t="s">
        <v>114</v>
      </c>
      <c r="V8" s="1" t="s">
        <v>165</v>
      </c>
    </row>
    <row r="9" s="1" customFormat="1" spans="1:22">
      <c r="A9" s="3">
        <v>21029261820</v>
      </c>
      <c r="B9" s="1" t="s">
        <v>166</v>
      </c>
      <c r="C9" s="1" t="s">
        <v>167</v>
      </c>
      <c r="D9" s="1" t="s">
        <v>168</v>
      </c>
      <c r="E9" s="1" t="s">
        <v>169</v>
      </c>
      <c r="F9" s="1" t="s">
        <v>130</v>
      </c>
      <c r="G9" s="1" t="s">
        <v>103</v>
      </c>
      <c r="H9" s="1" t="s">
        <v>104</v>
      </c>
      <c r="I9" s="1" t="s">
        <v>170</v>
      </c>
      <c r="J9" s="1" t="s">
        <v>30</v>
      </c>
      <c r="K9" s="1" t="s">
        <v>171</v>
      </c>
      <c r="L9" s="1" t="s">
        <v>171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110</v>
      </c>
      <c r="R9" s="1" t="s">
        <v>172</v>
      </c>
      <c r="S9" s="1" t="s">
        <v>112</v>
      </c>
      <c r="T9" s="1" t="s">
        <v>113</v>
      </c>
      <c r="U9" s="1" t="s">
        <v>114</v>
      </c>
      <c r="V9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2022-12-20T02:17:27Z</dcterms:created>
  <dcterms:modified xsi:type="dcterms:W3CDTF">2022-12-20T02:45:36Z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042CD130E2E54CEFAE587CA5CE64A690</vt:lpwstr>
  </property>
  <property fmtid="{D5CDD505-2E9C-101B-9397-08002B2CF9AE}" pid="3" name="KSOProductBuildVer">
    <vt:lpwstr>2052-11.1.0.12980</vt:lpwstr>
  </property>
</Properties>
</file>