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<sst xmlns="http://schemas.openxmlformats.org/spreadsheetml/2006/main" count="117" uniqueCount="90">
  <si>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</si>
  <si>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</si>
  <si>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</si>
  <si>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</si>
  <si>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</si>
  <si>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</si>
  <si>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</si>
  <si>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</si>
  <si>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</si>
  <si>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</si>
  <si>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</si>
  <si>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</si>
  <si>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</si>
  <si>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</si>
  <si>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</si>
  <si>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</si>
  <si>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</si>
  <si>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</si>
  <si>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</si>
  <si>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</si>
  <si>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</si>
  <si>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</si>
  <si>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</si>
  <si>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</si>
  <si>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</si>
  <si>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999221895042765	</t>
  </si>
  <si>
    <t>Ctrip</t>
  </si>
  <si>
    <t>正常</t>
  </si>
  <si>
    <t>[香港]香港北角海逸酒店(Harbour Plaza North Point)(17081016)</t>
  </si>
  <si>
    <t>高级半海景房&lt;双人入住&gt;&lt;内宾&gt;&lt;预付&gt;&lt;无早&gt;</t>
  </si>
  <si>
    <t>CNY</t>
  </si>
  <si>
    <t>CHEN/LINGYUN</t>
  </si>
  <si>
    <t>CA363221228CNY</t>
  </si>
  <si>
    <t>未提现</t>
  </si>
  <si>
    <t>携程开票</t>
  </si>
  <si>
    <t xml:space="preserve">2867420	</t>
  </si>
  <si>
    <t xml:space="preserve">HBD-69610-318-1649349	</t>
  </si>
  <si>
    <t xml:space="preserve">999221898422895	</t>
  </si>
  <si>
    <t>[梅州]梅州白天鹅迎宾馆(100697959)</t>
  </si>
  <si>
    <t>商务江景大床房&lt;特惠专享&gt;&lt;双人入住&gt;&lt;日历房套餐高价值&gt;&lt;双早&gt;&lt;新酒店礼盒&gt;</t>
  </si>
  <si>
    <t>谢顺生</t>
  </si>
  <si>
    <t xml:space="preserve">	</t>
  </si>
  <si>
    <t xml:space="preserve">999221900126535	</t>
  </si>
  <si>
    <t>商务城景大床房&lt;特惠专享&gt;&lt;双人入住&gt;&lt;日历房套餐高价值&gt;&lt;双早&gt;&lt;新酒店礼盒&gt;</t>
  </si>
  <si>
    <t>王春</t>
  </si>
  <si>
    <t>，</t>
  </si>
  <si>
    <t>999221898422895</t>
  </si>
  <si>
    <t>202212121323450025</t>
  </si>
  <si>
    <t>999221900126535</t>
  </si>
  <si>
    <t>202212121610130068</t>
  </si>
  <si>
    <t>A221228094703481</t>
  </si>
  <si>
    <t>房集：i221228094552 625.8元</t>
  </si>
  <si>
    <t>CNY / HKD 当前参考汇率: 1.118748135</t>
  </si>
  <si>
    <t>总计：1169.18 CNY/
1308.02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</si>
  <si>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</si>
  <si>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</si>
  <si>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</si>
  <si>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</si>
  <si>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</si>
  <si>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</si>
  <si>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</si>
  <si>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</si>
  <si>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</si>
  <si>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</si>
  <si>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</si>
  <si>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</si>
  <si>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</si>
  <si>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</si>
  <si>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</si>
  <si>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</si>
  <si>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</si>
  <si>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</si>
  <si>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</si>
  <si>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2022-12-12</t>
  </si>
  <si>
    <t>2867420</t>
  </si>
  <si>
    <t>香港北角海逸酒店</t>
  </si>
  <si>
    <t>CHEN LINGYUN</t>
  </si>
  <si>
    <t>2022-12-13</t>
  </si>
  <si>
    <t>退房日周结</t>
  </si>
  <si>
    <t>543.38</t>
  </si>
  <si>
    <t>RMB</t>
  </si>
  <si>
    <t>0</t>
  </si>
  <si>
    <t>0.00</t>
  </si>
  <si>
    <t>携程国内直连(DD)</t>
  </si>
  <si>
    <t>01.011249</t>
  </si>
  <si>
    <t>2022-12-12 10:49:56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</si>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</sst>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11</xdr:col>
      <xdr:colOff>297180</xdr:colOff>
      <xdr:row>38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26080"/>
          <a:ext cx="8298180" cy="411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44907</v>
      </c>
      <c r="G2" s="6">
        <v>44908</v>
      </c>
      <c r="H2" s="4">
        <v>1</v>
      </c>
      <c r="I2" s="4">
        <v>1</v>
      </c>
      <c r="J2" s="4">
        <v>1</v>
      </c>
      <c r="K2" s="4" t="s">
        <v>30</v>
      </c>
      <c r="L2" s="4">
        <v>543.38</v>
      </c>
      <c r="M2" s="4">
        <v>543.38</v>
      </c>
      <c r="N2" s="4" t="s">
        <v>31</v>
      </c>
      <c r="O2" s="4" t="s">
        <v>32</v>
      </c>
      <c r="P2" s="4" t="s">
        <v>33</v>
      </c>
      <c r="Q2" s="4">
        <v>0</v>
      </c>
      <c r="R2" s="7">
        <v>44907</v>
      </c>
      <c r="S2" s="6">
        <v>44923</v>
      </c>
      <c r="T2" s="4" t="s">
        <v>34</v>
      </c>
      <c r="U2" s="4">
        <v>543.38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44907</v>
      </c>
      <c r="G3" s="6">
        <v>44908</v>
      </c>
      <c r="H3" s="4">
        <v>1</v>
      </c>
      <c r="I3" s="4">
        <v>1</v>
      </c>
      <c r="J3" s="4">
        <v>1</v>
      </c>
      <c r="K3" s="4" t="s">
        <v>30</v>
      </c>
      <c r="L3" s="4">
        <v>312.2</v>
      </c>
      <c r="M3" s="4">
        <v>312.2</v>
      </c>
      <c r="N3" s="4" t="s">
        <v>40</v>
      </c>
      <c r="O3" s="4" t="s">
        <v>32</v>
      </c>
      <c r="P3" s="4" t="s">
        <v>33</v>
      </c>
      <c r="Q3" s="4">
        <v>0</v>
      </c>
      <c r="R3" s="7">
        <v>44907</v>
      </c>
      <c r="S3" s="6">
        <v>44923</v>
      </c>
      <c r="T3" s="4" t="s">
        <v>34</v>
      </c>
      <c r="U3" s="4">
        <v>312.2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44907</v>
      </c>
      <c r="G4" s="6">
        <v>44908</v>
      </c>
      <c r="H4" s="4">
        <v>1</v>
      </c>
      <c r="I4" s="4">
        <v>1</v>
      </c>
      <c r="J4" s="4">
        <v>1</v>
      </c>
      <c r="K4" s="4" t="s">
        <v>30</v>
      </c>
      <c r="L4" s="4">
        <v>313.6</v>
      </c>
      <c r="M4" s="4">
        <v>313.6</v>
      </c>
      <c r="N4" s="4" t="s">
        <v>44</v>
      </c>
      <c r="O4" s="4" t="s">
        <v>32</v>
      </c>
      <c r="P4" s="4" t="s">
        <v>33</v>
      </c>
      <c r="Q4" s="4">
        <v>0</v>
      </c>
      <c r="R4" s="7">
        <v>44907</v>
      </c>
      <c r="S4" s="6">
        <v>44923</v>
      </c>
      <c r="T4" s="4" t="s">
        <v>34</v>
      </c>
      <c r="U4" s="4">
        <v>313.6</v>
      </c>
      <c r="V4" s="4">
        <v>0</v>
      </c>
      <c r="W4" s="4">
        <v>0</v>
      </c>
      <c r="X4" s="4" t="s">
        <v>41</v>
      </c>
      <c r="Y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8" sqref="A8:D11"/>
    </sheetView>
  </sheetViews>
  <sheetFormatPr defaultColWidth="10" defaultRowHeight="14.4"/>
  <cols>
    <col min="1" max="1" width="12.8888888888889" style="4"/>
    <col min="2" max="3" width="11.8888888888889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999221895042765</v>
      </c>
      <c r="B2" s="6">
        <v>44907</v>
      </c>
      <c r="C2" s="6">
        <v>44908</v>
      </c>
      <c r="D2" s="4">
        <v>543.38</v>
      </c>
      <c r="E2" s="4" t="str">
        <f>VLOOKUP(A2,HOP!A:L,12,0)</f>
        <v>543.38</v>
      </c>
      <c r="F2" s="4" t="str">
        <f>VLOOKUP(A2,HOP!A:C,3,0)</f>
        <v>2867420</v>
      </c>
      <c r="G2" s="4">
        <f>D2-E2</f>
        <v>0</v>
      </c>
      <c r="H2" s="4" t="str">
        <f>$H$1&amp;F2</f>
        <v>，2867420</v>
      </c>
      <c r="I2" s="4" t="str">
        <f>VLOOKUP(A2,HOP!A:U,21,0)</f>
        <v>直连</v>
      </c>
    </row>
    <row r="3" s="4" customFormat="1" spans="1:10">
      <c r="A3" s="8" t="s">
        <v>46</v>
      </c>
      <c r="B3" s="6">
        <v>44907</v>
      </c>
      <c r="C3" s="6">
        <v>44908</v>
      </c>
      <c r="D3" s="4">
        <v>312.2</v>
      </c>
      <c r="E3" s="4">
        <v>312.2</v>
      </c>
      <c r="F3" s="9" t="s">
        <v>47</v>
      </c>
      <c r="G3" s="4">
        <f>D3-E3</f>
        <v>0</v>
      </c>
      <c r="H3" s="4" t="str">
        <f>$H$1&amp;F3</f>
        <v>，202212121323450025</v>
      </c>
      <c r="I3" s="4" t="e">
        <f>VLOOKUP(A3,HOP!A:U,21,0)</f>
        <v>#N/A</v>
      </c>
      <c r="J3" s="4">
        <v>12.12</v>
      </c>
    </row>
    <row r="4" s="4" customFormat="1" spans="1:10">
      <c r="A4" s="8" t="s">
        <v>48</v>
      </c>
      <c r="B4" s="6">
        <v>44907</v>
      </c>
      <c r="C4" s="6">
        <v>44908</v>
      </c>
      <c r="D4" s="4">
        <v>313.6</v>
      </c>
      <c r="E4" s="4">
        <v>313.6</v>
      </c>
      <c r="F4" s="9" t="s">
        <v>49</v>
      </c>
      <c r="G4" s="4">
        <f>D4-E4</f>
        <v>0</v>
      </c>
      <c r="H4" s="4" t="str">
        <f>$H$1&amp;F4</f>
        <v>，202212121610130068</v>
      </c>
      <c r="I4" s="4" t="e">
        <f>VLOOKUP(A4,HOP!A:U,21,0)</f>
        <v>#N/A</v>
      </c>
      <c r="J4" s="4">
        <v>12.12</v>
      </c>
    </row>
    <row r="6" spans="4:4">
      <c r="D6" s="4">
        <f>SUM(D2:D5)</f>
        <v>1169.18</v>
      </c>
    </row>
    <row r="8" spans="1:4">
      <c r="A8" s="4" t="s">
        <v>50</v>
      </c>
      <c r="C8" s="4">
        <v>543.38</v>
      </c>
      <c r="D8" s="4">
        <v>607.91</v>
      </c>
    </row>
    <row r="9" spans="1:4">
      <c r="A9" s="4" t="s">
        <v>51</v>
      </c>
      <c r="C9" s="4">
        <v>625.8</v>
      </c>
      <c r="D9" s="4">
        <v>700.11</v>
      </c>
    </row>
    <row r="10" spans="1:4">
      <c r="A10" s="4" t="s">
        <v>52</v>
      </c>
      <c r="C10" s="4">
        <f>SUM(C8:C9)</f>
        <v>1169.18</v>
      </c>
      <c r="D10" s="4">
        <f>SUM(D8:D9)</f>
        <v>1308.02</v>
      </c>
    </row>
    <row r="11" spans="1:1">
      <c r="A11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999221895042765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73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2022-12-28T01:33:00Z</dcterms:created>
  <dcterms:modified xsi:type="dcterms:W3CDTF">2022-12-28T01:49:54Z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92F7E224CCF844D99021F2EB7140D02A</vt:lpwstr>
  </property>
  <property fmtid="{D5CDD505-2E9C-101B-9397-08002B2CF9AE}" pid="3" name="KSOProductBuildVer">
    <vt:lpwstr>2052-11.1.0.12358</vt:lpwstr>
  </property>
</Properties>
</file>