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1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对账!$1:$35</definedName>
  </definedNames>
  <calcPr calcId="144525"/>
</workbook>
</file>

<file path=xl/sharedStrings.xml><?xml version="1.0" encoding="utf-8"?>
<sst xmlns="http://schemas.openxmlformats.org/spreadsheetml/2006/main" count="622" uniqueCount="221">
  <si>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</si>
  <si>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</si>
  <si>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</si>
  <si>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</si>
  <si>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</si>
  <si>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</si>
  <si>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</si>
  <si>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</si>
  <si>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</si>
  <si>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</si>
  <si>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</si>
  <si>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</si>
  <si>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</si>
  <si>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</si>
  <si>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</si>
  <si>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</si>
  <si>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</si>
  <si>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</si>
  <si>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</si>
  <si>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</si>
  <si>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</si>
  <si>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</si>
  <si>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</si>
  <si>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</si>
  <si>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</si>
  <si>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999221874161590	</t>
  </si>
  <si>
    <t>Ctrip</t>
  </si>
  <si>
    <t>正常</t>
  </si>
  <si>
    <t>[上海]上海中兴和泰酒店(24862402)</t>
  </si>
  <si>
    <t>豪华双床房&lt;双人入住&gt;&lt;内宾&gt;&lt;预付&gt;&lt;双早&gt;</t>
  </si>
  <si>
    <t>CNY</t>
  </si>
  <si>
    <t>韩冬</t>
  </si>
  <si>
    <t>CA363221229CNY</t>
  </si>
  <si>
    <t>未提现</t>
  </si>
  <si>
    <t>携程开票</t>
  </si>
  <si>
    <t xml:space="preserve">2860572	</t>
  </si>
  <si>
    <t xml:space="preserve">	</t>
  </si>
  <si>
    <t xml:space="preserve">999221874162109	</t>
  </si>
  <si>
    <t>钱丽莉</t>
  </si>
  <si>
    <t xml:space="preserve">2860573	</t>
  </si>
  <si>
    <t xml:space="preserve">999221888241432	</t>
  </si>
  <si>
    <t>[香港]奕居(The Upper House)(17083495)</t>
  </si>
  <si>
    <t>Studio 80 豪华房&lt;双人入住&gt;&lt;内宾&gt;&lt;预付&gt;&lt;无早&gt;</t>
  </si>
  <si>
    <t>Ou/Hugo</t>
  </si>
  <si>
    <t xml:space="preserve">2865523	</t>
  </si>
  <si>
    <t xml:space="preserve">999221890795823	</t>
  </si>
  <si>
    <t>[梅州]梅州新飞腾酒店(100961363)</t>
  </si>
  <si>
    <t>标准双人房&lt;特惠专享&gt;&lt;双人入住&gt;&lt;无早&gt;</t>
  </si>
  <si>
    <t>曾德</t>
  </si>
  <si>
    <t xml:space="preserve">2865940	</t>
  </si>
  <si>
    <t xml:space="preserve">999221893428277	</t>
  </si>
  <si>
    <t>Studio 70 豪华房&lt;双人入住&gt;&lt;内宾&gt;&lt;预付&gt;&lt;双早&gt;</t>
  </si>
  <si>
    <t>Lu/Yang</t>
  </si>
  <si>
    <t xml:space="preserve">2866690	</t>
  </si>
  <si>
    <t xml:space="preserve">999221903645251	</t>
  </si>
  <si>
    <t>[梅州]梅州客都大酒店(100660732)</t>
  </si>
  <si>
    <t>商务大床房&lt;特惠专享&gt;&lt;双人入住&gt;&lt;双早&gt;</t>
  </si>
  <si>
    <t>饶炜辉</t>
  </si>
  <si>
    <t xml:space="preserve">2869277	</t>
  </si>
  <si>
    <t xml:space="preserve">999221906767655	</t>
  </si>
  <si>
    <t>Studio 70 豪华房&lt;双人入住&gt;&lt;内宾&gt;&lt;预付&gt;&lt;无早&gt;</t>
  </si>
  <si>
    <t>ZHOU/HAIBING</t>
  </si>
  <si>
    <t xml:space="preserve">2870154	</t>
  </si>
  <si>
    <t xml:space="preserve">999221906793291	</t>
  </si>
  <si>
    <t>[梅州]梅州白天鹅迎宾馆(100697959)</t>
  </si>
  <si>
    <t>商务江景大床房&lt;特惠专享&gt;&lt;双人入住&gt;&lt;日历房套餐高价值&gt;&lt;双早&gt;&lt;新酒店礼盒&gt;</t>
  </si>
  <si>
    <t>刁钰</t>
  </si>
  <si>
    <t xml:space="preserve">999221906993544	</t>
  </si>
  <si>
    <t>商务江景双床房&lt;特惠专享&gt;&lt;双人入住&gt;&lt;日历房套餐高价值&gt;&lt;双早&gt;&lt;新酒店礼盒&gt;</t>
  </si>
  <si>
    <t>徐柳芳</t>
  </si>
  <si>
    <t xml:space="preserve">999221909755650	</t>
  </si>
  <si>
    <t>韩瑜鹏</t>
  </si>
  <si>
    <t xml:space="preserve">999221910088455	</t>
  </si>
  <si>
    <t>商务江景双床房&lt;超值特惠&gt;&lt;双人入住&gt;&lt;日历房套餐高价值&gt;&lt;单早&gt;&lt;新酒店礼盒&gt;</t>
  </si>
  <si>
    <t>黄奎</t>
  </si>
  <si>
    <t xml:space="preserve">999221910466843	</t>
  </si>
  <si>
    <t>黄天勇</t>
  </si>
  <si>
    <t xml:space="preserve">999221910677246	</t>
  </si>
  <si>
    <t>罗明</t>
  </si>
  <si>
    <t xml:space="preserve">999221910802769	</t>
  </si>
  <si>
    <t>商务双床房&lt;特惠专享&gt;&lt;双人入住&gt;&lt;双早&gt;</t>
  </si>
  <si>
    <t>王亚敏</t>
  </si>
  <si>
    <t xml:space="preserve">2871203	</t>
  </si>
  <si>
    <t xml:space="preserve">999221910867436	</t>
  </si>
  <si>
    <t>孙见敏</t>
  </si>
  <si>
    <t xml:space="preserve">999221910965733	</t>
  </si>
  <si>
    <t>[五华]五华热矿泥温泉度假村(99113525)</t>
  </si>
  <si>
    <t>舒适双床房&lt;双人入住&gt;&lt;限量特惠&gt;&lt;双早&gt;&lt;新高价值日历房套餐&gt;&lt;新酒店礼盒&gt;</t>
  </si>
  <si>
    <t>潘锦铭,区伟业</t>
  </si>
  <si>
    <t xml:space="preserve">999221911204384	</t>
  </si>
  <si>
    <t>赖洲</t>
  </si>
  <si>
    <t xml:space="preserve">2871450	</t>
  </si>
  <si>
    <t xml:space="preserve">999221894876062	</t>
  </si>
  <si>
    <t>温良良</t>
  </si>
  <si>
    <t>CA363221230CNY</t>
  </si>
  <si>
    <t xml:space="preserve">2867342	</t>
  </si>
  <si>
    <t xml:space="preserve">999221901263999	</t>
  </si>
  <si>
    <t>商务江景大床房&lt;超值特惠&gt;&lt;双人入住&gt;&lt;日历房套餐高价值&gt;&lt;单早&gt;&lt;新酒店礼盒&gt;</t>
  </si>
  <si>
    <t>刘彩凤</t>
  </si>
  <si>
    <t xml:space="preserve">999221901279998	</t>
  </si>
  <si>
    <t>郑若红</t>
  </si>
  <si>
    <t xml:space="preserve">999221907301699	</t>
  </si>
  <si>
    <t>商务城景大床房&lt;超值特惠&gt;&lt;双人入住&gt;&lt;日历房套餐高价值&gt;&lt;单早&gt;&lt;新酒店礼盒&gt;</t>
  </si>
  <si>
    <t>金泽杭</t>
  </si>
  <si>
    <t xml:space="preserve">999221910940742	</t>
  </si>
  <si>
    <t xml:space="preserve">999221911304896	</t>
  </si>
  <si>
    <t>廖水莲</t>
  </si>
  <si>
    <t xml:space="preserve">999221911575015	</t>
  </si>
  <si>
    <t>相法晓</t>
  </si>
  <si>
    <t>取消</t>
  </si>
  <si>
    <t xml:space="preserve">999221916127306	</t>
  </si>
  <si>
    <t>梁杰同</t>
  </si>
  <si>
    <t xml:space="preserve">999221920550089	</t>
  </si>
  <si>
    <t>巫燕威</t>
  </si>
  <si>
    <t>，</t>
  </si>
  <si>
    <t>999221906793291</t>
  </si>
  <si>
    <t>202212131424040025</t>
  </si>
  <si>
    <t>999221906993544</t>
  </si>
  <si>
    <t>202212131448580071</t>
  </si>
  <si>
    <t>999221909755650</t>
  </si>
  <si>
    <t>202212131923590068</t>
  </si>
  <si>
    <t>999221910088455</t>
  </si>
  <si>
    <t>202212132011150068</t>
  </si>
  <si>
    <t>999221910466843</t>
  </si>
  <si>
    <t>202212132035320068</t>
  </si>
  <si>
    <t>999221910677246</t>
  </si>
  <si>
    <t>202212132045230021</t>
  </si>
  <si>
    <t>999221910867436</t>
  </si>
  <si>
    <t>202212132138030068</t>
  </si>
  <si>
    <t>999221910965733</t>
  </si>
  <si>
    <t>202212132141450068</t>
  </si>
  <si>
    <t>999221901263999</t>
  </si>
  <si>
    <t>202212121904010020</t>
  </si>
  <si>
    <t>999221901279998</t>
  </si>
  <si>
    <t>202212121910020020</t>
  </si>
  <si>
    <t>999221907301699</t>
  </si>
  <si>
    <t>202212131544210025</t>
  </si>
  <si>
    <t>999221910940742</t>
  </si>
  <si>
    <t>202212132123250021</t>
  </si>
  <si>
    <t>999221911304896</t>
  </si>
  <si>
    <t>202212132251350021</t>
  </si>
  <si>
    <t>999221911575015</t>
  </si>
  <si>
    <t>999221916127306</t>
  </si>
  <si>
    <t>202212141500160025</t>
  </si>
  <si>
    <t>999221920550089</t>
  </si>
  <si>
    <t>202212141738440071</t>
  </si>
  <si>
    <t>A221230094431481</t>
  </si>
  <si>
    <t>A221230094553481</t>
  </si>
  <si>
    <t>i221230100412</t>
  </si>
  <si>
    <t>CNY / HKD 当前参考汇率: 1.117626822</t>
  </si>
  <si>
    <t>总计： 25070.04 CNY/
28018.95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</si>
  <si>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</si>
  <si>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</si>
  <si>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</si>
  <si>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</si>
  <si>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</si>
  <si>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</si>
  <si>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</si>
  <si>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</si>
  <si>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</si>
  <si>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</si>
  <si>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</si>
  <si>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</si>
  <si>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</si>
  <si>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</si>
  <si>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</si>
  <si>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</si>
  <si>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</si>
  <si>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</si>
  <si>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</si>
  <si>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2022-12-13</t>
  </si>
  <si>
    <t>2871450</t>
  </si>
  <si>
    <t>梅州客都大酒店</t>
  </si>
  <si>
    <t>2022-12-14</t>
  </si>
  <si>
    <t>退房日周结</t>
  </si>
  <si>
    <t>206.04</t>
  </si>
  <si>
    <t>RMB</t>
  </si>
  <si>
    <t>0</t>
  </si>
  <si>
    <t>0.00</t>
  </si>
  <si>
    <t>携程国内直连(DD)</t>
  </si>
  <si>
    <t>01.011249</t>
  </si>
  <si>
    <t>2022-12-13 22:20:37</t>
  </si>
  <si>
    <t>否</t>
  </si>
  <si>
    <t>汇智国际旅游发展有限公司</t>
  </si>
  <si>
    <t>直采</t>
  </si>
  <si>
    <t>中国</t>
  </si>
  <si>
    <t>2871203</t>
  </si>
  <si>
    <t>2022-12-13 20:50:35</t>
  </si>
  <si>
    <t>2870154</t>
  </si>
  <si>
    <t>奕居</t>
  </si>
  <si>
    <t>ZHOU HAIBING</t>
  </si>
  <si>
    <t>3472.38</t>
  </si>
  <si>
    <t>2022-12-13 13:55:04</t>
  </si>
  <si>
    <t>直连</t>
  </si>
  <si>
    <t>2869277</t>
  </si>
  <si>
    <t>2022-12-13 00:17:34</t>
  </si>
  <si>
    <t>2022-12-12</t>
  </si>
  <si>
    <t>2867342</t>
  </si>
  <si>
    <t>上海中兴和泰酒店</t>
  </si>
  <si>
    <t>2022-12-15</t>
  </si>
  <si>
    <t>965.56</t>
  </si>
  <si>
    <t>2022-12-12 10:15:38</t>
  </si>
  <si>
    <t>2022-12-11</t>
  </si>
  <si>
    <t>2866690</t>
  </si>
  <si>
    <t>Lu Yang</t>
  </si>
  <si>
    <t>7439.66</t>
  </si>
  <si>
    <t>2022-12-11 23:09:29</t>
  </si>
  <si>
    <t>2865940</t>
  </si>
  <si>
    <t>梅州新飞腾酒店</t>
  </si>
  <si>
    <t>336.60</t>
  </si>
  <si>
    <t>2022-12-11 18:10:33</t>
  </si>
  <si>
    <t>2865523</t>
  </si>
  <si>
    <t>Ou Hugo</t>
  </si>
  <si>
    <t>3892.54</t>
  </si>
  <si>
    <t>2022-12-11 15:37:47</t>
  </si>
  <si>
    <t>2022-12-09</t>
  </si>
  <si>
    <t>2860573</t>
  </si>
  <si>
    <t>1322.09</t>
  </si>
  <si>
    <t>2022-12-09 18:15:42</t>
  </si>
  <si>
    <t>2860572</t>
  </si>
  <si>
    <t>2022-12-09 18:15:36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</si>
</sst>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12</xdr:col>
      <xdr:colOff>243840</xdr:colOff>
      <xdr:row>61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20640"/>
          <a:ext cx="8930640" cy="4137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topLeftCell="A10" workbookViewId="0">
      <selection activeCell="A10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44906</v>
      </c>
      <c r="G2" s="6">
        <v>44909</v>
      </c>
      <c r="H2" s="4">
        <v>1</v>
      </c>
      <c r="I2" s="4">
        <v>3</v>
      </c>
      <c r="J2" s="4">
        <v>3</v>
      </c>
      <c r="K2" s="4" t="s">
        <v>30</v>
      </c>
      <c r="L2" s="4">
        <v>1322.09</v>
      </c>
      <c r="M2" s="4">
        <v>1322.09</v>
      </c>
      <c r="N2" s="4" t="s">
        <v>31</v>
      </c>
      <c r="O2" s="4" t="s">
        <v>32</v>
      </c>
      <c r="P2" s="4" t="s">
        <v>33</v>
      </c>
      <c r="Q2" s="4">
        <v>0</v>
      </c>
      <c r="R2" s="7">
        <v>44904</v>
      </c>
      <c r="S2" s="6">
        <v>44924</v>
      </c>
      <c r="T2" s="4" t="s">
        <v>34</v>
      </c>
      <c r="U2" s="4">
        <v>1322.09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44906</v>
      </c>
      <c r="G3" s="6">
        <v>44909</v>
      </c>
      <c r="H3" s="4">
        <v>1</v>
      </c>
      <c r="I3" s="4">
        <v>3</v>
      </c>
      <c r="J3" s="4">
        <v>3</v>
      </c>
      <c r="K3" s="4" t="s">
        <v>30</v>
      </c>
      <c r="L3" s="4">
        <v>1322.09</v>
      </c>
      <c r="M3" s="4">
        <v>1322.09</v>
      </c>
      <c r="N3" s="4" t="s">
        <v>38</v>
      </c>
      <c r="O3" s="4" t="s">
        <v>32</v>
      </c>
      <c r="P3" s="4" t="s">
        <v>33</v>
      </c>
      <c r="Q3" s="4">
        <v>0</v>
      </c>
      <c r="R3" s="7">
        <v>44904</v>
      </c>
      <c r="S3" s="6">
        <v>44924</v>
      </c>
      <c r="T3" s="4" t="s">
        <v>34</v>
      </c>
      <c r="U3" s="4">
        <v>1322.09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44908</v>
      </c>
      <c r="G4" s="6">
        <v>44909</v>
      </c>
      <c r="H4" s="4">
        <v>1</v>
      </c>
      <c r="I4" s="4">
        <v>1</v>
      </c>
      <c r="J4" s="4">
        <v>1</v>
      </c>
      <c r="K4" s="4" t="s">
        <v>30</v>
      </c>
      <c r="L4" s="4">
        <v>3892.54</v>
      </c>
      <c r="M4" s="4">
        <v>3892.54</v>
      </c>
      <c r="N4" s="4" t="s">
        <v>43</v>
      </c>
      <c r="O4" s="4" t="s">
        <v>32</v>
      </c>
      <c r="P4" s="4" t="s">
        <v>33</v>
      </c>
      <c r="Q4" s="4">
        <v>0</v>
      </c>
      <c r="R4" s="7">
        <v>44906</v>
      </c>
      <c r="S4" s="6">
        <v>44924</v>
      </c>
      <c r="T4" s="4" t="s">
        <v>34</v>
      </c>
      <c r="U4" s="4">
        <v>3892.54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44906</v>
      </c>
      <c r="G5" s="6">
        <v>44909</v>
      </c>
      <c r="H5" s="4">
        <v>1</v>
      </c>
      <c r="I5" s="4">
        <v>3</v>
      </c>
      <c r="J5" s="4">
        <v>3</v>
      </c>
      <c r="K5" s="4" t="s">
        <v>30</v>
      </c>
      <c r="L5" s="4">
        <v>336.6</v>
      </c>
      <c r="M5" s="4">
        <v>336.6</v>
      </c>
      <c r="N5" s="4" t="s">
        <v>48</v>
      </c>
      <c r="O5" s="4" t="s">
        <v>32</v>
      </c>
      <c r="P5" s="4" t="s">
        <v>33</v>
      </c>
      <c r="Q5" s="4">
        <v>0</v>
      </c>
      <c r="R5" s="7">
        <v>44906</v>
      </c>
      <c r="S5" s="6">
        <v>44924</v>
      </c>
      <c r="T5" s="4" t="s">
        <v>34</v>
      </c>
      <c r="U5" s="4">
        <v>336.6</v>
      </c>
      <c r="V5" s="4">
        <v>0</v>
      </c>
      <c r="W5" s="4">
        <v>0</v>
      </c>
      <c r="X5" s="4" t="s">
        <v>49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41</v>
      </c>
      <c r="E6" s="4" t="s">
        <v>51</v>
      </c>
      <c r="F6" s="6">
        <v>44907</v>
      </c>
      <c r="G6" s="6">
        <v>44909</v>
      </c>
      <c r="H6" s="4">
        <v>1</v>
      </c>
      <c r="I6" s="4">
        <v>2</v>
      </c>
      <c r="J6" s="4">
        <v>2</v>
      </c>
      <c r="K6" s="4" t="s">
        <v>30</v>
      </c>
      <c r="L6" s="4">
        <v>7439.66</v>
      </c>
      <c r="M6" s="4">
        <v>7439.66</v>
      </c>
      <c r="N6" s="4" t="s">
        <v>52</v>
      </c>
      <c r="O6" s="4" t="s">
        <v>32</v>
      </c>
      <c r="P6" s="4" t="s">
        <v>33</v>
      </c>
      <c r="Q6" s="4">
        <v>0</v>
      </c>
      <c r="R6" s="7">
        <v>44906</v>
      </c>
      <c r="S6" s="6">
        <v>44924</v>
      </c>
      <c r="T6" s="4" t="s">
        <v>34</v>
      </c>
      <c r="U6" s="4">
        <v>7439.66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44908</v>
      </c>
      <c r="G7" s="6">
        <v>44909</v>
      </c>
      <c r="H7" s="4">
        <v>1</v>
      </c>
      <c r="I7" s="4">
        <v>1</v>
      </c>
      <c r="J7" s="4">
        <v>1</v>
      </c>
      <c r="K7" s="4" t="s">
        <v>30</v>
      </c>
      <c r="L7" s="4">
        <v>206.04</v>
      </c>
      <c r="M7" s="4">
        <v>206.04</v>
      </c>
      <c r="N7" s="4" t="s">
        <v>57</v>
      </c>
      <c r="O7" s="4" t="s">
        <v>32</v>
      </c>
      <c r="P7" s="4" t="s">
        <v>33</v>
      </c>
      <c r="Q7" s="4">
        <v>0</v>
      </c>
      <c r="R7" s="7">
        <v>44908</v>
      </c>
      <c r="S7" s="6">
        <v>44924</v>
      </c>
      <c r="T7" s="4" t="s">
        <v>34</v>
      </c>
      <c r="U7" s="4">
        <v>206.04</v>
      </c>
      <c r="V7" s="4">
        <v>0</v>
      </c>
      <c r="W7" s="4">
        <v>0</v>
      </c>
      <c r="X7" s="4" t="s">
        <v>58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41</v>
      </c>
      <c r="E8" s="4" t="s">
        <v>60</v>
      </c>
      <c r="F8" s="6">
        <v>44908</v>
      </c>
      <c r="G8" s="6">
        <v>44909</v>
      </c>
      <c r="H8" s="4">
        <v>1</v>
      </c>
      <c r="I8" s="4">
        <v>1</v>
      </c>
      <c r="J8" s="4">
        <v>1</v>
      </c>
      <c r="K8" s="4" t="s">
        <v>30</v>
      </c>
      <c r="L8" s="4">
        <v>3472.38</v>
      </c>
      <c r="M8" s="4">
        <v>3472.38</v>
      </c>
      <c r="N8" s="4" t="s">
        <v>61</v>
      </c>
      <c r="O8" s="4" t="s">
        <v>32</v>
      </c>
      <c r="P8" s="4" t="s">
        <v>33</v>
      </c>
      <c r="Q8" s="4">
        <v>0</v>
      </c>
      <c r="R8" s="7">
        <v>44908</v>
      </c>
      <c r="S8" s="6">
        <v>44924</v>
      </c>
      <c r="T8" s="4" t="s">
        <v>34</v>
      </c>
      <c r="U8" s="4">
        <v>3472.38</v>
      </c>
      <c r="V8" s="4">
        <v>0</v>
      </c>
      <c r="W8" s="4">
        <v>0</v>
      </c>
      <c r="X8" s="4" t="s">
        <v>62</v>
      </c>
      <c r="Y8" s="4" t="s">
        <v>36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44908</v>
      </c>
      <c r="G9" s="6">
        <v>44909</v>
      </c>
      <c r="H9" s="4">
        <v>1</v>
      </c>
      <c r="I9" s="4">
        <v>1</v>
      </c>
      <c r="J9" s="4">
        <v>1</v>
      </c>
      <c r="K9" s="4" t="s">
        <v>30</v>
      </c>
      <c r="L9" s="4">
        <v>294</v>
      </c>
      <c r="M9" s="4">
        <v>294</v>
      </c>
      <c r="N9" s="4" t="s">
        <v>66</v>
      </c>
      <c r="O9" s="4" t="s">
        <v>32</v>
      </c>
      <c r="P9" s="4" t="s">
        <v>33</v>
      </c>
      <c r="Q9" s="4">
        <v>0</v>
      </c>
      <c r="R9" s="7">
        <v>44908</v>
      </c>
      <c r="S9" s="6">
        <v>44924</v>
      </c>
      <c r="T9" s="4" t="s">
        <v>34</v>
      </c>
      <c r="U9" s="4">
        <v>294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64</v>
      </c>
      <c r="E10" s="4" t="s">
        <v>68</v>
      </c>
      <c r="F10" s="6">
        <v>44908</v>
      </c>
      <c r="G10" s="6">
        <v>44909</v>
      </c>
      <c r="H10" s="4">
        <v>1</v>
      </c>
      <c r="I10" s="4">
        <v>1</v>
      </c>
      <c r="J10" s="4">
        <v>1</v>
      </c>
      <c r="K10" s="4" t="s">
        <v>30</v>
      </c>
      <c r="L10" s="4">
        <v>294</v>
      </c>
      <c r="M10" s="4">
        <v>294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44908</v>
      </c>
      <c r="S10" s="6">
        <v>44924</v>
      </c>
      <c r="T10" s="4" t="s">
        <v>34</v>
      </c>
      <c r="U10" s="4">
        <v>294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64</v>
      </c>
      <c r="E11" s="4" t="s">
        <v>68</v>
      </c>
      <c r="F11" s="6">
        <v>44908</v>
      </c>
      <c r="G11" s="6">
        <v>44909</v>
      </c>
      <c r="H11" s="4">
        <v>1</v>
      </c>
      <c r="I11" s="4">
        <v>1</v>
      </c>
      <c r="J11" s="4">
        <v>1</v>
      </c>
      <c r="K11" s="4" t="s">
        <v>30</v>
      </c>
      <c r="L11" s="4">
        <v>294</v>
      </c>
      <c r="M11" s="4">
        <v>294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44908</v>
      </c>
      <c r="S11" s="6">
        <v>44924</v>
      </c>
      <c r="T11" s="4" t="s">
        <v>34</v>
      </c>
      <c r="U11" s="4">
        <v>294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64</v>
      </c>
      <c r="E12" s="4" t="s">
        <v>73</v>
      </c>
      <c r="F12" s="6">
        <v>44908</v>
      </c>
      <c r="G12" s="6">
        <v>44909</v>
      </c>
      <c r="H12" s="4">
        <v>1</v>
      </c>
      <c r="I12" s="4">
        <v>1</v>
      </c>
      <c r="J12" s="4">
        <v>1</v>
      </c>
      <c r="K12" s="4" t="s">
        <v>30</v>
      </c>
      <c r="L12" s="4">
        <v>307.5</v>
      </c>
      <c r="M12" s="4">
        <v>307.5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44908</v>
      </c>
      <c r="S12" s="6">
        <v>44924</v>
      </c>
      <c r="T12" s="4" t="s">
        <v>34</v>
      </c>
      <c r="U12" s="4">
        <v>307.5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64</v>
      </c>
      <c r="E13" s="4" t="s">
        <v>68</v>
      </c>
      <c r="F13" s="6">
        <v>44908</v>
      </c>
      <c r="G13" s="6">
        <v>44909</v>
      </c>
      <c r="H13" s="4">
        <v>1</v>
      </c>
      <c r="I13" s="4">
        <v>1</v>
      </c>
      <c r="J13" s="4">
        <v>1</v>
      </c>
      <c r="K13" s="4" t="s">
        <v>30</v>
      </c>
      <c r="L13" s="4">
        <v>315</v>
      </c>
      <c r="M13" s="4">
        <v>315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44908</v>
      </c>
      <c r="S13" s="6">
        <v>44924</v>
      </c>
      <c r="T13" s="4" t="s">
        <v>34</v>
      </c>
      <c r="U13" s="4">
        <v>315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64</v>
      </c>
      <c r="E14" s="4" t="s">
        <v>68</v>
      </c>
      <c r="F14" s="6">
        <v>44908</v>
      </c>
      <c r="G14" s="6">
        <v>44909</v>
      </c>
      <c r="H14" s="4">
        <v>1</v>
      </c>
      <c r="I14" s="4">
        <v>1</v>
      </c>
      <c r="J14" s="4">
        <v>1</v>
      </c>
      <c r="K14" s="4" t="s">
        <v>30</v>
      </c>
      <c r="L14" s="4">
        <v>294</v>
      </c>
      <c r="M14" s="4">
        <v>294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44908</v>
      </c>
      <c r="S14" s="6">
        <v>44924</v>
      </c>
      <c r="T14" s="4" t="s">
        <v>34</v>
      </c>
      <c r="U14" s="4">
        <v>294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55</v>
      </c>
      <c r="E15" s="4" t="s">
        <v>80</v>
      </c>
      <c r="F15" s="6">
        <v>44908</v>
      </c>
      <c r="G15" s="6">
        <v>44909</v>
      </c>
      <c r="H15" s="4">
        <v>1</v>
      </c>
      <c r="I15" s="4">
        <v>1</v>
      </c>
      <c r="J15" s="4">
        <v>1</v>
      </c>
      <c r="K15" s="4" t="s">
        <v>30</v>
      </c>
      <c r="L15" s="4">
        <v>206.04</v>
      </c>
      <c r="M15" s="4">
        <v>206.04</v>
      </c>
      <c r="N15" s="4" t="s">
        <v>81</v>
      </c>
      <c r="O15" s="4" t="s">
        <v>32</v>
      </c>
      <c r="P15" s="4" t="s">
        <v>33</v>
      </c>
      <c r="Q15" s="4">
        <v>0</v>
      </c>
      <c r="R15" s="7">
        <v>44908</v>
      </c>
      <c r="S15" s="6">
        <v>44924</v>
      </c>
      <c r="T15" s="4" t="s">
        <v>34</v>
      </c>
      <c r="U15" s="4">
        <v>206.04</v>
      </c>
      <c r="V15" s="4">
        <v>0</v>
      </c>
      <c r="W15" s="4">
        <v>0</v>
      </c>
      <c r="X15" s="4" t="s">
        <v>82</v>
      </c>
      <c r="Y15" s="4" t="s">
        <v>36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64</v>
      </c>
      <c r="E16" s="4" t="s">
        <v>73</v>
      </c>
      <c r="F16" s="6">
        <v>44908</v>
      </c>
      <c r="G16" s="6">
        <v>44909</v>
      </c>
      <c r="H16" s="4">
        <v>1</v>
      </c>
      <c r="I16" s="4">
        <v>1</v>
      </c>
      <c r="J16" s="4">
        <v>1</v>
      </c>
      <c r="K16" s="4" t="s">
        <v>30</v>
      </c>
      <c r="L16" s="4">
        <v>307.5</v>
      </c>
      <c r="M16" s="4">
        <v>307.5</v>
      </c>
      <c r="N16" s="4" t="s">
        <v>84</v>
      </c>
      <c r="O16" s="4" t="s">
        <v>32</v>
      </c>
      <c r="P16" s="4" t="s">
        <v>33</v>
      </c>
      <c r="Q16" s="4">
        <v>0</v>
      </c>
      <c r="R16" s="7">
        <v>44908</v>
      </c>
      <c r="S16" s="6">
        <v>44924</v>
      </c>
      <c r="T16" s="4" t="s">
        <v>34</v>
      </c>
      <c r="U16" s="4">
        <v>307.5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85</v>
      </c>
      <c r="B17" s="4" t="s">
        <v>26</v>
      </c>
      <c r="C17" s="4" t="s">
        <v>27</v>
      </c>
      <c r="D17" s="4" t="s">
        <v>86</v>
      </c>
      <c r="E17" s="4" t="s">
        <v>87</v>
      </c>
      <c r="F17" s="6">
        <v>44908</v>
      </c>
      <c r="G17" s="6">
        <v>44909</v>
      </c>
      <c r="H17" s="4">
        <v>2</v>
      </c>
      <c r="I17" s="4">
        <v>1</v>
      </c>
      <c r="J17" s="4">
        <v>2</v>
      </c>
      <c r="K17" s="4" t="s">
        <v>30</v>
      </c>
      <c r="L17" s="4">
        <v>760.2</v>
      </c>
      <c r="M17" s="4">
        <v>760.2</v>
      </c>
      <c r="N17" s="4" t="s">
        <v>88</v>
      </c>
      <c r="O17" s="4" t="s">
        <v>32</v>
      </c>
      <c r="P17" s="4" t="s">
        <v>33</v>
      </c>
      <c r="Q17" s="4">
        <v>0</v>
      </c>
      <c r="R17" s="7">
        <v>44908</v>
      </c>
      <c r="S17" s="6">
        <v>44924</v>
      </c>
      <c r="T17" s="4" t="s">
        <v>34</v>
      </c>
      <c r="U17" s="4">
        <v>760.2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89</v>
      </c>
      <c r="B18" s="4" t="s">
        <v>26</v>
      </c>
      <c r="C18" s="4" t="s">
        <v>27</v>
      </c>
      <c r="D18" s="4" t="s">
        <v>55</v>
      </c>
      <c r="E18" s="4" t="s">
        <v>80</v>
      </c>
      <c r="F18" s="6">
        <v>44908</v>
      </c>
      <c r="G18" s="6">
        <v>44909</v>
      </c>
      <c r="H18" s="4">
        <v>1</v>
      </c>
      <c r="I18" s="4">
        <v>1</v>
      </c>
      <c r="J18" s="4">
        <v>1</v>
      </c>
      <c r="K18" s="4" t="s">
        <v>30</v>
      </c>
      <c r="L18" s="4">
        <v>206.04</v>
      </c>
      <c r="M18" s="4">
        <v>206.04</v>
      </c>
      <c r="N18" s="4" t="s">
        <v>90</v>
      </c>
      <c r="O18" s="4" t="s">
        <v>32</v>
      </c>
      <c r="P18" s="4" t="s">
        <v>33</v>
      </c>
      <c r="Q18" s="4">
        <v>0</v>
      </c>
      <c r="R18" s="7">
        <v>44908</v>
      </c>
      <c r="S18" s="6">
        <v>44924</v>
      </c>
      <c r="T18" s="4" t="s">
        <v>34</v>
      </c>
      <c r="U18" s="4">
        <v>206.04</v>
      </c>
      <c r="V18" s="4">
        <v>0</v>
      </c>
      <c r="W18" s="4">
        <v>0</v>
      </c>
      <c r="X18" s="4" t="s">
        <v>91</v>
      </c>
      <c r="Y18" s="4" t="s">
        <v>36</v>
      </c>
    </row>
    <row r="19" s="4" customFormat="1" spans="1:25">
      <c r="A19" s="4" t="s">
        <v>92</v>
      </c>
      <c r="B19" s="4" t="s">
        <v>26</v>
      </c>
      <c r="C19" s="4" t="s">
        <v>27</v>
      </c>
      <c r="D19" s="4" t="s">
        <v>28</v>
      </c>
      <c r="E19" s="4" t="s">
        <v>29</v>
      </c>
      <c r="F19" s="6">
        <v>44908</v>
      </c>
      <c r="G19" s="6">
        <v>44910</v>
      </c>
      <c r="H19" s="4">
        <v>1</v>
      </c>
      <c r="I19" s="4">
        <v>2</v>
      </c>
      <c r="J19" s="4">
        <v>2</v>
      </c>
      <c r="K19" s="4" t="s">
        <v>30</v>
      </c>
      <c r="L19" s="4">
        <v>965.56</v>
      </c>
      <c r="M19" s="4">
        <v>965.56</v>
      </c>
      <c r="N19" s="4" t="s">
        <v>93</v>
      </c>
      <c r="O19" s="4" t="s">
        <v>94</v>
      </c>
      <c r="P19" s="4" t="s">
        <v>33</v>
      </c>
      <c r="Q19" s="4">
        <v>0</v>
      </c>
      <c r="R19" s="7">
        <v>44907</v>
      </c>
      <c r="S19" s="6">
        <v>44925</v>
      </c>
      <c r="T19" s="4" t="s">
        <v>34</v>
      </c>
      <c r="U19" s="4">
        <v>965.56</v>
      </c>
      <c r="V19" s="4">
        <v>0</v>
      </c>
      <c r="W19" s="4">
        <v>0</v>
      </c>
      <c r="X19" s="4" t="s">
        <v>95</v>
      </c>
      <c r="Y19" s="4" t="s">
        <v>36</v>
      </c>
    </row>
    <row r="20" s="4" customFormat="1" spans="1:25">
      <c r="A20" s="4" t="s">
        <v>96</v>
      </c>
      <c r="B20" s="4" t="s">
        <v>26</v>
      </c>
      <c r="C20" s="4" t="s">
        <v>27</v>
      </c>
      <c r="D20" s="4" t="s">
        <v>64</v>
      </c>
      <c r="E20" s="4" t="s">
        <v>97</v>
      </c>
      <c r="F20" s="6">
        <v>44908</v>
      </c>
      <c r="G20" s="6">
        <v>44910</v>
      </c>
      <c r="H20" s="4">
        <v>1</v>
      </c>
      <c r="I20" s="4">
        <v>2</v>
      </c>
      <c r="J20" s="4">
        <v>2</v>
      </c>
      <c r="K20" s="4" t="s">
        <v>30</v>
      </c>
      <c r="L20" s="4">
        <v>609</v>
      </c>
      <c r="M20" s="4">
        <v>609</v>
      </c>
      <c r="N20" s="4" t="s">
        <v>98</v>
      </c>
      <c r="O20" s="4" t="s">
        <v>94</v>
      </c>
      <c r="P20" s="4" t="s">
        <v>33</v>
      </c>
      <c r="Q20" s="4">
        <v>0</v>
      </c>
      <c r="R20" s="7">
        <v>44907</v>
      </c>
      <c r="S20" s="6">
        <v>44925</v>
      </c>
      <c r="T20" s="4" t="s">
        <v>34</v>
      </c>
      <c r="U20" s="4">
        <v>609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99</v>
      </c>
      <c r="B21" s="4" t="s">
        <v>26</v>
      </c>
      <c r="C21" s="4" t="s">
        <v>27</v>
      </c>
      <c r="D21" s="4" t="s">
        <v>64</v>
      </c>
      <c r="E21" s="4" t="s">
        <v>65</v>
      </c>
      <c r="F21" s="6">
        <v>44908</v>
      </c>
      <c r="G21" s="6">
        <v>44910</v>
      </c>
      <c r="H21" s="4">
        <v>1</v>
      </c>
      <c r="I21" s="4">
        <v>2</v>
      </c>
      <c r="J21" s="4">
        <v>2</v>
      </c>
      <c r="K21" s="4" t="s">
        <v>30</v>
      </c>
      <c r="L21" s="4">
        <v>624.4</v>
      </c>
      <c r="M21" s="4">
        <v>624.4</v>
      </c>
      <c r="N21" s="4" t="s">
        <v>100</v>
      </c>
      <c r="O21" s="4" t="s">
        <v>94</v>
      </c>
      <c r="P21" s="4" t="s">
        <v>33</v>
      </c>
      <c r="Q21" s="4">
        <v>0</v>
      </c>
      <c r="R21" s="7">
        <v>44907</v>
      </c>
      <c r="S21" s="6">
        <v>44925</v>
      </c>
      <c r="T21" s="4" t="s">
        <v>34</v>
      </c>
      <c r="U21" s="4">
        <v>624.4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101</v>
      </c>
      <c r="B22" s="4" t="s">
        <v>26</v>
      </c>
      <c r="C22" s="4" t="s">
        <v>27</v>
      </c>
      <c r="D22" s="4" t="s">
        <v>64</v>
      </c>
      <c r="E22" s="4" t="s">
        <v>102</v>
      </c>
      <c r="F22" s="6">
        <v>44909</v>
      </c>
      <c r="G22" s="6">
        <v>44910</v>
      </c>
      <c r="H22" s="4">
        <v>1</v>
      </c>
      <c r="I22" s="4">
        <v>1</v>
      </c>
      <c r="J22" s="4">
        <v>1</v>
      </c>
      <c r="K22" s="4" t="s">
        <v>30</v>
      </c>
      <c r="L22" s="4">
        <v>308</v>
      </c>
      <c r="M22" s="4">
        <v>308</v>
      </c>
      <c r="N22" s="4" t="s">
        <v>103</v>
      </c>
      <c r="O22" s="4" t="s">
        <v>94</v>
      </c>
      <c r="P22" s="4" t="s">
        <v>33</v>
      </c>
      <c r="Q22" s="4">
        <v>0</v>
      </c>
      <c r="R22" s="7">
        <v>44908</v>
      </c>
      <c r="S22" s="6">
        <v>44925</v>
      </c>
      <c r="T22" s="4" t="s">
        <v>34</v>
      </c>
      <c r="U22" s="4">
        <v>308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104</v>
      </c>
      <c r="B23" s="4" t="s">
        <v>26</v>
      </c>
      <c r="C23" s="4" t="s">
        <v>27</v>
      </c>
      <c r="D23" s="4" t="s">
        <v>64</v>
      </c>
      <c r="E23" s="4" t="s">
        <v>65</v>
      </c>
      <c r="F23" s="6">
        <v>44909</v>
      </c>
      <c r="G23" s="6">
        <v>44910</v>
      </c>
      <c r="H23" s="4">
        <v>1</v>
      </c>
      <c r="I23" s="4">
        <v>1</v>
      </c>
      <c r="J23" s="4">
        <v>1</v>
      </c>
      <c r="K23" s="4" t="s">
        <v>30</v>
      </c>
      <c r="L23" s="4">
        <v>312.2</v>
      </c>
      <c r="M23" s="4">
        <v>312.2</v>
      </c>
      <c r="N23" s="4" t="s">
        <v>69</v>
      </c>
      <c r="O23" s="4" t="s">
        <v>94</v>
      </c>
      <c r="P23" s="4" t="s">
        <v>33</v>
      </c>
      <c r="Q23" s="4">
        <v>0</v>
      </c>
      <c r="R23" s="7">
        <v>44908</v>
      </c>
      <c r="S23" s="6">
        <v>44925</v>
      </c>
      <c r="T23" s="4" t="s">
        <v>34</v>
      </c>
      <c r="U23" s="4">
        <v>312.2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105</v>
      </c>
      <c r="B24" s="4" t="s">
        <v>26</v>
      </c>
      <c r="C24" s="4" t="s">
        <v>27</v>
      </c>
      <c r="D24" s="4" t="s">
        <v>64</v>
      </c>
      <c r="E24" s="4" t="s">
        <v>65</v>
      </c>
      <c r="F24" s="6">
        <v>44909</v>
      </c>
      <c r="G24" s="6">
        <v>44910</v>
      </c>
      <c r="H24" s="4">
        <v>1</v>
      </c>
      <c r="I24" s="4">
        <v>1</v>
      </c>
      <c r="J24" s="4">
        <v>1</v>
      </c>
      <c r="K24" s="4" t="s">
        <v>30</v>
      </c>
      <c r="L24" s="4">
        <v>312.2</v>
      </c>
      <c r="M24" s="4">
        <v>312.2</v>
      </c>
      <c r="N24" s="4" t="s">
        <v>106</v>
      </c>
      <c r="O24" s="4" t="s">
        <v>94</v>
      </c>
      <c r="P24" s="4" t="s">
        <v>33</v>
      </c>
      <c r="Q24" s="4">
        <v>0</v>
      </c>
      <c r="R24" s="7">
        <v>44908</v>
      </c>
      <c r="S24" s="6">
        <v>44925</v>
      </c>
      <c r="T24" s="4" t="s">
        <v>34</v>
      </c>
      <c r="U24" s="4">
        <v>312.2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107</v>
      </c>
      <c r="B25" s="4" t="s">
        <v>26</v>
      </c>
      <c r="C25" s="4" t="s">
        <v>27</v>
      </c>
      <c r="D25" s="4" t="s">
        <v>64</v>
      </c>
      <c r="E25" s="4" t="s">
        <v>97</v>
      </c>
      <c r="F25" s="6">
        <v>44909</v>
      </c>
      <c r="G25" s="6">
        <v>44910</v>
      </c>
      <c r="H25" s="4">
        <v>1</v>
      </c>
      <c r="I25" s="4">
        <v>1</v>
      </c>
      <c r="J25" s="4">
        <v>1</v>
      </c>
      <c r="K25" s="4" t="s">
        <v>30</v>
      </c>
      <c r="L25" s="4">
        <v>301</v>
      </c>
      <c r="M25" s="4">
        <v>301</v>
      </c>
      <c r="N25" s="4" t="s">
        <v>108</v>
      </c>
      <c r="O25" s="4" t="s">
        <v>94</v>
      </c>
      <c r="P25" s="4" t="s">
        <v>33</v>
      </c>
      <c r="Q25" s="4">
        <v>0</v>
      </c>
      <c r="R25" s="7">
        <v>44909</v>
      </c>
      <c r="S25" s="6">
        <v>44925</v>
      </c>
      <c r="T25" s="4" t="s">
        <v>34</v>
      </c>
      <c r="U25" s="4">
        <v>301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107</v>
      </c>
      <c r="B26" s="4" t="s">
        <v>26</v>
      </c>
      <c r="C26" s="4" t="s">
        <v>109</v>
      </c>
      <c r="D26" s="4" t="s">
        <v>64</v>
      </c>
      <c r="E26" s="4" t="s">
        <v>97</v>
      </c>
      <c r="F26" s="6">
        <v>44909</v>
      </c>
      <c r="G26" s="6">
        <v>44910</v>
      </c>
      <c r="H26" s="4">
        <v>1</v>
      </c>
      <c r="I26" s="4">
        <v>1</v>
      </c>
      <c r="J26" s="4">
        <v>1</v>
      </c>
      <c r="K26" s="4" t="s">
        <v>30</v>
      </c>
      <c r="L26" s="4">
        <v>-301</v>
      </c>
      <c r="M26" s="4">
        <v>-301</v>
      </c>
      <c r="N26" s="4" t="s">
        <v>108</v>
      </c>
      <c r="O26" s="4" t="s">
        <v>94</v>
      </c>
      <c r="P26" s="4" t="s">
        <v>33</v>
      </c>
      <c r="Q26" s="4">
        <v>0</v>
      </c>
      <c r="R26" s="7">
        <v>44909</v>
      </c>
      <c r="S26" s="6">
        <v>44925</v>
      </c>
      <c r="T26" s="4" t="s">
        <v>34</v>
      </c>
      <c r="U26" s="4">
        <v>-301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110</v>
      </c>
      <c r="B27" s="4" t="s">
        <v>26</v>
      </c>
      <c r="C27" s="4" t="s">
        <v>27</v>
      </c>
      <c r="D27" s="4" t="s">
        <v>64</v>
      </c>
      <c r="E27" s="4" t="s">
        <v>65</v>
      </c>
      <c r="F27" s="6">
        <v>44909</v>
      </c>
      <c r="G27" s="6">
        <v>44910</v>
      </c>
      <c r="H27" s="4">
        <v>1</v>
      </c>
      <c r="I27" s="4">
        <v>1</v>
      </c>
      <c r="J27" s="4">
        <v>1</v>
      </c>
      <c r="K27" s="4" t="s">
        <v>30</v>
      </c>
      <c r="L27" s="4">
        <v>312.2</v>
      </c>
      <c r="M27" s="4">
        <v>312.2</v>
      </c>
      <c r="N27" s="4" t="s">
        <v>111</v>
      </c>
      <c r="O27" s="4" t="s">
        <v>94</v>
      </c>
      <c r="P27" s="4" t="s">
        <v>33</v>
      </c>
      <c r="Q27" s="4">
        <v>0</v>
      </c>
      <c r="R27" s="7">
        <v>44909</v>
      </c>
      <c r="S27" s="6">
        <v>44925</v>
      </c>
      <c r="T27" s="4" t="s">
        <v>34</v>
      </c>
      <c r="U27" s="4">
        <v>312.2</v>
      </c>
      <c r="V27" s="4">
        <v>0</v>
      </c>
      <c r="W27" s="4">
        <v>0</v>
      </c>
      <c r="X27" s="4" t="s">
        <v>36</v>
      </c>
      <c r="Y27" s="4" t="s">
        <v>36</v>
      </c>
    </row>
    <row r="28" s="4" customFormat="1" spans="1:25">
      <c r="A28" s="4" t="s">
        <v>112</v>
      </c>
      <c r="B28" s="4" t="s">
        <v>26</v>
      </c>
      <c r="C28" s="4" t="s">
        <v>27</v>
      </c>
      <c r="D28" s="4" t="s">
        <v>64</v>
      </c>
      <c r="E28" s="4" t="s">
        <v>65</v>
      </c>
      <c r="F28" s="6">
        <v>44909</v>
      </c>
      <c r="G28" s="6">
        <v>44910</v>
      </c>
      <c r="H28" s="4">
        <v>1</v>
      </c>
      <c r="I28" s="4">
        <v>1</v>
      </c>
      <c r="J28" s="4">
        <v>1</v>
      </c>
      <c r="K28" s="4" t="s">
        <v>30</v>
      </c>
      <c r="L28" s="4">
        <v>356.8</v>
      </c>
      <c r="M28" s="4">
        <v>356.8</v>
      </c>
      <c r="N28" s="4" t="s">
        <v>113</v>
      </c>
      <c r="O28" s="4" t="s">
        <v>94</v>
      </c>
      <c r="P28" s="4" t="s">
        <v>33</v>
      </c>
      <c r="Q28" s="4">
        <v>0</v>
      </c>
      <c r="R28" s="7">
        <v>44909</v>
      </c>
      <c r="S28" s="6">
        <v>44925</v>
      </c>
      <c r="T28" s="4" t="s">
        <v>34</v>
      </c>
      <c r="U28" s="4">
        <v>356.8</v>
      </c>
      <c r="V28" s="4">
        <v>0</v>
      </c>
      <c r="W28" s="4">
        <v>0</v>
      </c>
      <c r="X28" s="4" t="s">
        <v>36</v>
      </c>
      <c r="Y2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5"/>
  <sheetViews>
    <sheetView tabSelected="1" workbookViewId="0">
      <selection activeCell="A31" sqref="A31:D35"/>
    </sheetView>
  </sheetViews>
  <sheetFormatPr defaultColWidth="10" defaultRowHeight="14.4"/>
  <cols>
    <col min="1" max="1" width="12.8888888888889" style="4"/>
    <col min="2" max="3" width="11.8888888888889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114</v>
      </c>
    </row>
    <row r="2" s="4" customFormat="1" hidden="1" spans="1:9">
      <c r="A2" s="5">
        <v>999221874161590</v>
      </c>
      <c r="B2" s="6">
        <v>44906</v>
      </c>
      <c r="C2" s="6">
        <v>44909</v>
      </c>
      <c r="D2" s="4">
        <v>1322.09</v>
      </c>
      <c r="E2" s="4" t="str">
        <f>VLOOKUP(A2,HOP!A:L,12,0)</f>
        <v>1322.09</v>
      </c>
      <c r="F2" s="4" t="str">
        <f>VLOOKUP(A2,HOP!A:C,3,0)</f>
        <v>2860572</v>
      </c>
      <c r="G2" s="4">
        <f>D2-E2</f>
        <v>0</v>
      </c>
      <c r="H2" s="4" t="str">
        <f>$H$1&amp;F2</f>
        <v>，2860572</v>
      </c>
      <c r="I2" s="4" t="str">
        <f>VLOOKUP(A2,HOP!A:U,21,0)</f>
        <v>直连</v>
      </c>
    </row>
    <row r="3" s="4" customFormat="1" hidden="1" spans="1:9">
      <c r="A3" s="5">
        <v>999221874162109</v>
      </c>
      <c r="B3" s="6">
        <v>44906</v>
      </c>
      <c r="C3" s="6">
        <v>44909</v>
      </c>
      <c r="D3" s="4">
        <v>1322.09</v>
      </c>
      <c r="E3" s="4" t="str">
        <f>VLOOKUP(A3,HOP!A:L,12,0)</f>
        <v>1322.09</v>
      </c>
      <c r="F3" s="4" t="str">
        <f>VLOOKUP(A3,HOP!A:C,3,0)</f>
        <v>2860573</v>
      </c>
      <c r="G3" s="4">
        <f t="shared" ref="G3:G27" si="0">D3-E3</f>
        <v>0</v>
      </c>
      <c r="H3" s="4" t="str">
        <f t="shared" ref="H3:H27" si="1">$H$1&amp;F3</f>
        <v>，2860573</v>
      </c>
      <c r="I3" s="4" t="str">
        <f>VLOOKUP(A3,HOP!A:U,21,0)</f>
        <v>直连</v>
      </c>
    </row>
    <row r="4" s="4" customFormat="1" hidden="1" spans="1:9">
      <c r="A4" s="5">
        <v>999221888241432</v>
      </c>
      <c r="B4" s="6">
        <v>44908</v>
      </c>
      <c r="C4" s="6">
        <v>44909</v>
      </c>
      <c r="D4" s="4">
        <v>3892.54</v>
      </c>
      <c r="E4" s="4" t="str">
        <f>VLOOKUP(A4,HOP!A:L,12,0)</f>
        <v>3892.54</v>
      </c>
      <c r="F4" s="4" t="str">
        <f>VLOOKUP(A4,HOP!A:C,3,0)</f>
        <v>2865523</v>
      </c>
      <c r="G4" s="4">
        <f t="shared" si="0"/>
        <v>0</v>
      </c>
      <c r="H4" s="4" t="str">
        <f t="shared" si="1"/>
        <v>，2865523</v>
      </c>
      <c r="I4" s="4" t="str">
        <f>VLOOKUP(A4,HOP!A:U,21,0)</f>
        <v>直连</v>
      </c>
    </row>
    <row r="5" s="4" customFormat="1" hidden="1" spans="1:9">
      <c r="A5" s="5">
        <v>999221890795823</v>
      </c>
      <c r="B5" s="6">
        <v>44906</v>
      </c>
      <c r="C5" s="6">
        <v>44909</v>
      </c>
      <c r="D5" s="4">
        <v>336.6</v>
      </c>
      <c r="E5" s="4" t="str">
        <f>VLOOKUP(A5,HOP!A:L,12,0)</f>
        <v>336.60</v>
      </c>
      <c r="F5" s="4" t="str">
        <f>VLOOKUP(A5,HOP!A:C,3,0)</f>
        <v>2865940</v>
      </c>
      <c r="G5" s="4">
        <f t="shared" si="0"/>
        <v>0</v>
      </c>
      <c r="H5" s="4" t="str">
        <f t="shared" si="1"/>
        <v>，2865940</v>
      </c>
      <c r="I5" s="4" t="str">
        <f>VLOOKUP(A5,HOP!A:U,21,0)</f>
        <v>直采</v>
      </c>
    </row>
    <row r="6" s="4" customFormat="1" hidden="1" spans="1:9">
      <c r="A6" s="5">
        <v>999221893428277</v>
      </c>
      <c r="B6" s="6">
        <v>44907</v>
      </c>
      <c r="C6" s="6">
        <v>44909</v>
      </c>
      <c r="D6" s="4">
        <v>7439.66</v>
      </c>
      <c r="E6" s="4" t="str">
        <f>VLOOKUP(A6,HOP!A:L,12,0)</f>
        <v>7439.66</v>
      </c>
      <c r="F6" s="4" t="str">
        <f>VLOOKUP(A6,HOP!A:C,3,0)</f>
        <v>2866690</v>
      </c>
      <c r="G6" s="4">
        <f t="shared" si="0"/>
        <v>0</v>
      </c>
      <c r="H6" s="4" t="str">
        <f t="shared" si="1"/>
        <v>，2866690</v>
      </c>
      <c r="I6" s="4" t="str">
        <f>VLOOKUP(A6,HOP!A:U,21,0)</f>
        <v>直连</v>
      </c>
    </row>
    <row r="7" s="4" customFormat="1" hidden="1" spans="1:9">
      <c r="A7" s="5">
        <v>999221903645251</v>
      </c>
      <c r="B7" s="6">
        <v>44908</v>
      </c>
      <c r="C7" s="6">
        <v>44909</v>
      </c>
      <c r="D7" s="4">
        <v>206.04</v>
      </c>
      <c r="E7" s="4" t="str">
        <f>VLOOKUP(A7,HOP!A:L,12,0)</f>
        <v>206.04</v>
      </c>
      <c r="F7" s="4" t="str">
        <f>VLOOKUP(A7,HOP!A:C,3,0)</f>
        <v>2869277</v>
      </c>
      <c r="G7" s="4">
        <f t="shared" si="0"/>
        <v>0</v>
      </c>
      <c r="H7" s="4" t="str">
        <f t="shared" si="1"/>
        <v>，2869277</v>
      </c>
      <c r="I7" s="4" t="str">
        <f>VLOOKUP(A7,HOP!A:U,21,0)</f>
        <v>直采</v>
      </c>
    </row>
    <row r="8" s="4" customFormat="1" hidden="1" spans="1:9">
      <c r="A8" s="5">
        <v>999221906767655</v>
      </c>
      <c r="B8" s="6">
        <v>44908</v>
      </c>
      <c r="C8" s="6">
        <v>44909</v>
      </c>
      <c r="D8" s="4">
        <v>3472.38</v>
      </c>
      <c r="E8" s="4" t="str">
        <f>VLOOKUP(A8,HOP!A:L,12,0)</f>
        <v>3472.38</v>
      </c>
      <c r="F8" s="4" t="str">
        <f>VLOOKUP(A8,HOP!A:C,3,0)</f>
        <v>2870154</v>
      </c>
      <c r="G8" s="4">
        <f t="shared" si="0"/>
        <v>0</v>
      </c>
      <c r="H8" s="4" t="str">
        <f t="shared" si="1"/>
        <v>，2870154</v>
      </c>
      <c r="I8" s="4" t="str">
        <f>VLOOKUP(A8,HOP!A:U,21,0)</f>
        <v>直连</v>
      </c>
    </row>
    <row r="9" s="4" customFormat="1" spans="1:10">
      <c r="A9" s="8" t="s">
        <v>115</v>
      </c>
      <c r="B9" s="6">
        <v>44908</v>
      </c>
      <c r="C9" s="6">
        <v>44909</v>
      </c>
      <c r="D9" s="4">
        <v>294</v>
      </c>
      <c r="E9" s="4">
        <v>294</v>
      </c>
      <c r="F9" s="9" t="s">
        <v>116</v>
      </c>
      <c r="G9" s="4">
        <f t="shared" si="0"/>
        <v>0</v>
      </c>
      <c r="H9" s="4" t="str">
        <f t="shared" si="1"/>
        <v>，202212131424040025</v>
      </c>
      <c r="I9" s="4" t="e">
        <f>VLOOKUP(A9,HOP!A:U,21,0)</f>
        <v>#N/A</v>
      </c>
      <c r="J9" s="4">
        <v>12.13</v>
      </c>
    </row>
    <row r="10" s="4" customFormat="1" spans="1:10">
      <c r="A10" s="8" t="s">
        <v>117</v>
      </c>
      <c r="B10" s="6">
        <v>44908</v>
      </c>
      <c r="C10" s="6">
        <v>44909</v>
      </c>
      <c r="D10" s="4">
        <v>294</v>
      </c>
      <c r="E10" s="4">
        <v>294</v>
      </c>
      <c r="F10" s="9" t="s">
        <v>118</v>
      </c>
      <c r="G10" s="4">
        <f t="shared" si="0"/>
        <v>0</v>
      </c>
      <c r="H10" s="4" t="str">
        <f t="shared" si="1"/>
        <v>，202212131448580071</v>
      </c>
      <c r="I10" s="4" t="e">
        <f>VLOOKUP(A10,HOP!A:U,21,0)</f>
        <v>#N/A</v>
      </c>
      <c r="J10" s="4">
        <v>12.13</v>
      </c>
    </row>
    <row r="11" s="4" customFormat="1" spans="1:10">
      <c r="A11" s="8" t="s">
        <v>119</v>
      </c>
      <c r="B11" s="6">
        <v>44908</v>
      </c>
      <c r="C11" s="6">
        <v>44909</v>
      </c>
      <c r="D11" s="4">
        <v>294</v>
      </c>
      <c r="E11" s="4">
        <v>294</v>
      </c>
      <c r="F11" s="9" t="s">
        <v>120</v>
      </c>
      <c r="G11" s="4">
        <f t="shared" si="0"/>
        <v>0</v>
      </c>
      <c r="H11" s="4" t="str">
        <f t="shared" si="1"/>
        <v>，202212131923590068</v>
      </c>
      <c r="I11" s="4" t="e">
        <f>VLOOKUP(A11,HOP!A:U,21,0)</f>
        <v>#N/A</v>
      </c>
      <c r="J11" s="4">
        <v>12.13</v>
      </c>
    </row>
    <row r="12" s="4" customFormat="1" spans="1:10">
      <c r="A12" s="8" t="s">
        <v>121</v>
      </c>
      <c r="B12" s="6">
        <v>44908</v>
      </c>
      <c r="C12" s="6">
        <v>44909</v>
      </c>
      <c r="D12" s="4">
        <v>307.5</v>
      </c>
      <c r="E12" s="4">
        <v>307.5</v>
      </c>
      <c r="F12" s="9" t="s">
        <v>122</v>
      </c>
      <c r="G12" s="4">
        <f t="shared" si="0"/>
        <v>0</v>
      </c>
      <c r="H12" s="4" t="str">
        <f t="shared" si="1"/>
        <v>，202212132011150068</v>
      </c>
      <c r="I12" s="4" t="e">
        <f>VLOOKUP(A12,HOP!A:U,21,0)</f>
        <v>#N/A</v>
      </c>
      <c r="J12" s="4">
        <v>12.13</v>
      </c>
    </row>
    <row r="13" s="4" customFormat="1" spans="1:10">
      <c r="A13" s="8" t="s">
        <v>123</v>
      </c>
      <c r="B13" s="6">
        <v>44908</v>
      </c>
      <c r="C13" s="6">
        <v>44909</v>
      </c>
      <c r="D13" s="4">
        <v>315</v>
      </c>
      <c r="E13" s="4">
        <v>315</v>
      </c>
      <c r="F13" s="9" t="s">
        <v>124</v>
      </c>
      <c r="G13" s="4">
        <f t="shared" si="0"/>
        <v>0</v>
      </c>
      <c r="H13" s="4" t="str">
        <f t="shared" si="1"/>
        <v>，202212132035320068</v>
      </c>
      <c r="I13" s="4" t="e">
        <f>VLOOKUP(A13,HOP!A:U,21,0)</f>
        <v>#N/A</v>
      </c>
      <c r="J13" s="4">
        <v>12.13</v>
      </c>
    </row>
    <row r="14" s="4" customFormat="1" spans="1:10">
      <c r="A14" s="8" t="s">
        <v>125</v>
      </c>
      <c r="B14" s="6">
        <v>44908</v>
      </c>
      <c r="C14" s="6">
        <v>44909</v>
      </c>
      <c r="D14" s="4">
        <v>294</v>
      </c>
      <c r="E14" s="4">
        <v>294</v>
      </c>
      <c r="F14" s="9" t="s">
        <v>126</v>
      </c>
      <c r="G14" s="4">
        <f t="shared" si="0"/>
        <v>0</v>
      </c>
      <c r="H14" s="4" t="str">
        <f t="shared" si="1"/>
        <v>，202212132045230021</v>
      </c>
      <c r="I14" s="4" t="e">
        <f>VLOOKUP(A14,HOP!A:U,21,0)</f>
        <v>#N/A</v>
      </c>
      <c r="J14" s="4">
        <v>12.13</v>
      </c>
    </row>
    <row r="15" s="4" customFormat="1" hidden="1" spans="1:9">
      <c r="A15" s="5">
        <v>999221910802769</v>
      </c>
      <c r="B15" s="6">
        <v>44908</v>
      </c>
      <c r="C15" s="6">
        <v>44909</v>
      </c>
      <c r="D15" s="4">
        <v>206.04</v>
      </c>
      <c r="E15" s="4" t="str">
        <f>VLOOKUP(A15,HOP!A:L,12,0)</f>
        <v>206.04</v>
      </c>
      <c r="F15" s="4" t="str">
        <f>VLOOKUP(A15,HOP!A:C,3,0)</f>
        <v>2871203</v>
      </c>
      <c r="G15" s="4">
        <f t="shared" si="0"/>
        <v>0</v>
      </c>
      <c r="H15" s="4" t="str">
        <f t="shared" si="1"/>
        <v>，2871203</v>
      </c>
      <c r="I15" s="4" t="str">
        <f>VLOOKUP(A15,HOP!A:U,21,0)</f>
        <v>直采</v>
      </c>
    </row>
    <row r="16" s="4" customFormat="1" spans="1:10">
      <c r="A16" s="8" t="s">
        <v>127</v>
      </c>
      <c r="B16" s="6">
        <v>44908</v>
      </c>
      <c r="C16" s="6">
        <v>44909</v>
      </c>
      <c r="D16" s="4">
        <v>307.5</v>
      </c>
      <c r="E16" s="4">
        <v>307.5</v>
      </c>
      <c r="F16" s="9" t="s">
        <v>128</v>
      </c>
      <c r="G16" s="4">
        <f t="shared" si="0"/>
        <v>0</v>
      </c>
      <c r="H16" s="4" t="str">
        <f t="shared" si="1"/>
        <v>，202212132138030068</v>
      </c>
      <c r="I16" s="4" t="e">
        <f>VLOOKUP(A16,HOP!A:U,21,0)</f>
        <v>#N/A</v>
      </c>
      <c r="J16" s="4">
        <v>12.13</v>
      </c>
    </row>
    <row r="17" s="4" customFormat="1" spans="1:10">
      <c r="A17" s="8" t="s">
        <v>129</v>
      </c>
      <c r="B17" s="6">
        <v>44908</v>
      </c>
      <c r="C17" s="6">
        <v>44909</v>
      </c>
      <c r="D17" s="4">
        <v>760.2</v>
      </c>
      <c r="E17" s="4">
        <v>760.2</v>
      </c>
      <c r="F17" s="9" t="s">
        <v>130</v>
      </c>
      <c r="G17" s="4">
        <f t="shared" si="0"/>
        <v>0</v>
      </c>
      <c r="H17" s="4" t="str">
        <f t="shared" si="1"/>
        <v>，202212132141450068</v>
      </c>
      <c r="I17" s="4" t="e">
        <f>VLOOKUP(A17,HOP!A:U,21,0)</f>
        <v>#N/A</v>
      </c>
      <c r="J17" s="4">
        <v>12.13</v>
      </c>
    </row>
    <row r="18" s="4" customFormat="1" hidden="1" spans="1:9">
      <c r="A18" s="5">
        <v>999221911204384</v>
      </c>
      <c r="B18" s="6">
        <v>44908</v>
      </c>
      <c r="C18" s="6">
        <v>44909</v>
      </c>
      <c r="D18" s="4">
        <v>206.04</v>
      </c>
      <c r="E18" s="4" t="str">
        <f>VLOOKUP(A18,HOP!A:L,12,0)</f>
        <v>206.04</v>
      </c>
      <c r="F18" s="4" t="str">
        <f>VLOOKUP(A18,HOP!A:C,3,0)</f>
        <v>2871450</v>
      </c>
      <c r="G18" s="4">
        <f t="shared" si="0"/>
        <v>0</v>
      </c>
      <c r="H18" s="4" t="str">
        <f t="shared" si="1"/>
        <v>，2871450</v>
      </c>
      <c r="I18" s="4" t="str">
        <f>VLOOKUP(A18,HOP!A:U,21,0)</f>
        <v>直采</v>
      </c>
    </row>
    <row r="19" s="4" customFormat="1" hidden="1" spans="1:9">
      <c r="A19" s="5">
        <v>999221894876062</v>
      </c>
      <c r="B19" s="6">
        <v>44908</v>
      </c>
      <c r="C19" s="6">
        <v>44910</v>
      </c>
      <c r="D19" s="4">
        <v>965.56</v>
      </c>
      <c r="E19" s="4" t="str">
        <f>VLOOKUP(A19,HOP!A:L,12,0)</f>
        <v>965.56</v>
      </c>
      <c r="F19" s="4" t="str">
        <f>VLOOKUP(A19,HOP!A:C,3,0)</f>
        <v>2867342</v>
      </c>
      <c r="G19" s="4">
        <f t="shared" si="0"/>
        <v>0</v>
      </c>
      <c r="H19" s="4" t="str">
        <f t="shared" si="1"/>
        <v>，2867342</v>
      </c>
      <c r="I19" s="4" t="str">
        <f>VLOOKUP(A19,HOP!A:U,21,0)</f>
        <v>直连</v>
      </c>
    </row>
    <row r="20" s="4" customFormat="1" spans="1:10">
      <c r="A20" s="8" t="s">
        <v>131</v>
      </c>
      <c r="B20" s="6">
        <v>44908</v>
      </c>
      <c r="C20" s="6">
        <v>44910</v>
      </c>
      <c r="D20" s="4">
        <v>609</v>
      </c>
      <c r="E20" s="4">
        <v>609</v>
      </c>
      <c r="F20" s="9" t="s">
        <v>132</v>
      </c>
      <c r="G20" s="4">
        <f t="shared" si="0"/>
        <v>0</v>
      </c>
      <c r="H20" s="4" t="str">
        <f t="shared" si="1"/>
        <v>，202212121904010020</v>
      </c>
      <c r="I20" s="4" t="e">
        <f>VLOOKUP(A20,HOP!A:U,21,0)</f>
        <v>#N/A</v>
      </c>
      <c r="J20" s="4">
        <v>12.12</v>
      </c>
    </row>
    <row r="21" s="4" customFormat="1" spans="1:10">
      <c r="A21" s="8" t="s">
        <v>133</v>
      </c>
      <c r="B21" s="6">
        <v>44908</v>
      </c>
      <c r="C21" s="6">
        <v>44910</v>
      </c>
      <c r="D21" s="4">
        <v>624.4</v>
      </c>
      <c r="E21" s="4">
        <v>624.4</v>
      </c>
      <c r="F21" s="9" t="s">
        <v>134</v>
      </c>
      <c r="G21" s="4">
        <f t="shared" si="0"/>
        <v>0</v>
      </c>
      <c r="H21" s="4" t="str">
        <f t="shared" si="1"/>
        <v>，202212121910020020</v>
      </c>
      <c r="I21" s="4" t="e">
        <f>VLOOKUP(A21,HOP!A:U,21,0)</f>
        <v>#N/A</v>
      </c>
      <c r="J21" s="4">
        <v>12.12</v>
      </c>
    </row>
    <row r="22" s="4" customFormat="1" spans="1:10">
      <c r="A22" s="8" t="s">
        <v>135</v>
      </c>
      <c r="B22" s="6">
        <v>44909</v>
      </c>
      <c r="C22" s="6">
        <v>44910</v>
      </c>
      <c r="D22" s="4">
        <v>308</v>
      </c>
      <c r="E22" s="4">
        <v>308</v>
      </c>
      <c r="F22" s="9" t="s">
        <v>136</v>
      </c>
      <c r="G22" s="4">
        <f t="shared" si="0"/>
        <v>0</v>
      </c>
      <c r="H22" s="4" t="str">
        <f t="shared" si="1"/>
        <v>，202212131544210025</v>
      </c>
      <c r="I22" s="4" t="e">
        <f>VLOOKUP(A22,HOP!A:U,21,0)</f>
        <v>#N/A</v>
      </c>
      <c r="J22" s="4">
        <v>12.13</v>
      </c>
    </row>
    <row r="23" s="4" customFormat="1" spans="1:10">
      <c r="A23" s="8" t="s">
        <v>137</v>
      </c>
      <c r="B23" s="6">
        <v>44909</v>
      </c>
      <c r="C23" s="6">
        <v>44910</v>
      </c>
      <c r="D23" s="4">
        <v>312.2</v>
      </c>
      <c r="E23" s="4">
        <v>312.2</v>
      </c>
      <c r="F23" s="9" t="s">
        <v>138</v>
      </c>
      <c r="G23" s="4">
        <f t="shared" si="0"/>
        <v>0</v>
      </c>
      <c r="H23" s="4" t="str">
        <f t="shared" si="1"/>
        <v>，202212132123250021</v>
      </c>
      <c r="I23" s="4" t="e">
        <f>VLOOKUP(A23,HOP!A:U,21,0)</f>
        <v>#N/A</v>
      </c>
      <c r="J23" s="4">
        <v>12.13</v>
      </c>
    </row>
    <row r="24" s="4" customFormat="1" spans="1:10">
      <c r="A24" s="8" t="s">
        <v>139</v>
      </c>
      <c r="B24" s="6">
        <v>44909</v>
      </c>
      <c r="C24" s="6">
        <v>44910</v>
      </c>
      <c r="D24" s="4">
        <v>312.2</v>
      </c>
      <c r="E24" s="4">
        <v>312.2</v>
      </c>
      <c r="F24" s="9" t="s">
        <v>140</v>
      </c>
      <c r="G24" s="4">
        <f t="shared" si="0"/>
        <v>0</v>
      </c>
      <c r="H24" s="4" t="str">
        <f t="shared" si="1"/>
        <v>，202212132251350021</v>
      </c>
      <c r="I24" s="4" t="e">
        <f>VLOOKUP(A24,HOP!A:U,21,0)</f>
        <v>#N/A</v>
      </c>
      <c r="J24" s="4">
        <v>12.13</v>
      </c>
    </row>
    <row r="25" s="4" customFormat="1" hidden="1" spans="1:9">
      <c r="A25" s="8" t="s">
        <v>141</v>
      </c>
      <c r="B25" s="6">
        <v>44909</v>
      </c>
      <c r="C25" s="6">
        <v>44910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10">
      <c r="A26" s="8" t="s">
        <v>142</v>
      </c>
      <c r="B26" s="6">
        <v>44909</v>
      </c>
      <c r="C26" s="6">
        <v>44910</v>
      </c>
      <c r="D26" s="4">
        <v>312.2</v>
      </c>
      <c r="E26" s="4">
        <v>312.2</v>
      </c>
      <c r="F26" s="9" t="s">
        <v>143</v>
      </c>
      <c r="G26" s="4">
        <f t="shared" si="0"/>
        <v>0</v>
      </c>
      <c r="H26" s="4" t="str">
        <f t="shared" si="1"/>
        <v>，202212141500160025</v>
      </c>
      <c r="I26" s="4" t="e">
        <f>VLOOKUP(A26,HOP!A:U,21,0)</f>
        <v>#N/A</v>
      </c>
      <c r="J26" s="4">
        <v>12.14</v>
      </c>
    </row>
    <row r="27" s="4" customFormat="1" spans="1:10">
      <c r="A27" s="8" t="s">
        <v>144</v>
      </c>
      <c r="B27" s="6">
        <v>44909</v>
      </c>
      <c r="C27" s="6">
        <v>44910</v>
      </c>
      <c r="D27" s="4">
        <v>356.8</v>
      </c>
      <c r="E27" s="4">
        <v>356.8</v>
      </c>
      <c r="F27" s="9" t="s">
        <v>145</v>
      </c>
      <c r="G27" s="4">
        <f t="shared" si="0"/>
        <v>0</v>
      </c>
      <c r="H27" s="4" t="str">
        <f t="shared" si="1"/>
        <v>，202212141738440071</v>
      </c>
      <c r="I27" s="4" t="e">
        <f>VLOOKUP(A27,HOP!A:U,21,0)</f>
        <v>#N/A</v>
      </c>
      <c r="J27" s="4">
        <v>12.14</v>
      </c>
    </row>
    <row r="29" spans="4:4">
      <c r="D29" s="4">
        <f>SUM(D2:D28)</f>
        <v>25070.04</v>
      </c>
    </row>
    <row r="31" spans="1:4">
      <c r="A31" s="4" t="s">
        <v>146</v>
      </c>
      <c r="C31" s="4">
        <v>954.72</v>
      </c>
      <c r="D31" s="4">
        <v>1067.02</v>
      </c>
    </row>
    <row r="32" spans="1:4">
      <c r="A32" s="4" t="s">
        <v>147</v>
      </c>
      <c r="C32" s="4">
        <v>18414.32</v>
      </c>
      <c r="D32" s="4">
        <v>20580.34</v>
      </c>
    </row>
    <row r="33" spans="1:4">
      <c r="A33" s="4" t="s">
        <v>148</v>
      </c>
      <c r="C33" s="4">
        <v>5701</v>
      </c>
      <c r="D33" s="4">
        <v>6371.59</v>
      </c>
    </row>
    <row r="34" spans="1:4">
      <c r="A34" s="4" t="s">
        <v>149</v>
      </c>
      <c r="C34" s="4">
        <f>SUBTOTAL(9,C31:C33)</f>
        <v>25070.04</v>
      </c>
      <c r="D34" s="4">
        <f>SUBTOTAL(9,D31:D33)</f>
        <v>28018.95</v>
      </c>
    </row>
    <row r="35" spans="1:1">
      <c r="A35" s="4" t="s">
        <v>150</v>
      </c>
    </row>
  </sheetData>
  <autoFilter ref="A1:XFD35">
    <filterColumn colId="3">
      <filters blank="1">
        <filter val="1067.02"/>
        <filter val="294"/>
        <filter val="315"/>
        <filter val="965.56"/>
        <filter val="1322.09"/>
        <filter val="312.2"/>
        <filter val="760.2"/>
        <filter val="624.4"/>
        <filter val="307.5"/>
        <filter val="336.6"/>
        <filter val="356.8"/>
        <filter val="3472.38"/>
        <filter val="25070.04"/>
        <filter val="7439.66"/>
        <filter val="206.04"/>
        <filter val="20580.34"/>
        <filter val="3892.54"/>
        <filter val="308"/>
        <filter val="609"/>
      </filters>
    </filterColumn>
    <filterColumn colId="8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151</v>
      </c>
      <c r="B1" s="2" t="s">
        <v>152</v>
      </c>
      <c r="C1" s="2" t="s">
        <v>153</v>
      </c>
      <c r="D1" s="2" t="s">
        <v>154</v>
      </c>
      <c r="E1" s="2" t="s">
        <v>13</v>
      </c>
      <c r="F1" s="2" t="s">
        <v>5</v>
      </c>
      <c r="G1" s="2" t="s">
        <v>6</v>
      </c>
      <c r="H1" s="2" t="s">
        <v>155</v>
      </c>
      <c r="I1" s="2" t="s">
        <v>156</v>
      </c>
      <c r="J1" s="2" t="s">
        <v>157</v>
      </c>
      <c r="K1" s="2" t="s">
        <v>158</v>
      </c>
      <c r="L1" s="2" t="s">
        <v>159</v>
      </c>
      <c r="M1" s="2" t="s">
        <v>160</v>
      </c>
      <c r="N1" s="2" t="s">
        <v>161</v>
      </c>
      <c r="O1" s="2" t="s">
        <v>162</v>
      </c>
      <c r="P1" s="2" t="s">
        <v>163</v>
      </c>
      <c r="Q1" s="2" t="s">
        <v>164</v>
      </c>
      <c r="R1" s="2" t="s">
        <v>165</v>
      </c>
      <c r="S1" s="2" t="s">
        <v>166</v>
      </c>
      <c r="T1" s="2" t="s">
        <v>167</v>
      </c>
      <c r="U1" s="2" t="s">
        <v>168</v>
      </c>
      <c r="V1" s="2" t="s">
        <v>169</v>
      </c>
    </row>
    <row r="2" s="1" customFormat="1" spans="1:22">
      <c r="A2" s="3">
        <v>999221911204384</v>
      </c>
      <c r="B2" s="1" t="s">
        <v>170</v>
      </c>
      <c r="C2" s="1" t="s">
        <v>171</v>
      </c>
      <c r="D2" s="1" t="s">
        <v>172</v>
      </c>
      <c r="E2" s="1" t="s">
        <v>90</v>
      </c>
      <c r="F2" s="1" t="s">
        <v>170</v>
      </c>
      <c r="G2" s="1" t="s">
        <v>173</v>
      </c>
      <c r="H2" s="1" t="s">
        <v>174</v>
      </c>
      <c r="I2" s="1" t="s">
        <v>175</v>
      </c>
      <c r="J2" s="1" t="s">
        <v>176</v>
      </c>
      <c r="K2" s="1" t="s">
        <v>175</v>
      </c>
      <c r="L2" s="1" t="s">
        <v>175</v>
      </c>
      <c r="M2" s="1" t="s">
        <v>177</v>
      </c>
      <c r="N2" s="1" t="s">
        <v>177</v>
      </c>
      <c r="O2" s="1" t="s">
        <v>178</v>
      </c>
      <c r="P2" s="1" t="s">
        <v>179</v>
      </c>
      <c r="Q2" s="1" t="s">
        <v>180</v>
      </c>
      <c r="R2" s="1" t="s">
        <v>181</v>
      </c>
      <c r="S2" s="1" t="s">
        <v>182</v>
      </c>
      <c r="T2" s="1" t="s">
        <v>183</v>
      </c>
      <c r="U2" s="1" t="s">
        <v>184</v>
      </c>
      <c r="V2" s="1" t="s">
        <v>185</v>
      </c>
    </row>
    <row r="3" s="1" customFormat="1" spans="1:22">
      <c r="A3" s="3">
        <v>999221910802769</v>
      </c>
      <c r="B3" s="1" t="s">
        <v>170</v>
      </c>
      <c r="C3" s="1" t="s">
        <v>186</v>
      </c>
      <c r="D3" s="1" t="s">
        <v>172</v>
      </c>
      <c r="E3" s="1" t="s">
        <v>81</v>
      </c>
      <c r="F3" s="1" t="s">
        <v>170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175</v>
      </c>
      <c r="L3" s="1" t="s">
        <v>175</v>
      </c>
      <c r="M3" s="1" t="s">
        <v>177</v>
      </c>
      <c r="N3" s="1" t="s">
        <v>177</v>
      </c>
      <c r="O3" s="1" t="s">
        <v>178</v>
      </c>
      <c r="P3" s="1" t="s">
        <v>179</v>
      </c>
      <c r="Q3" s="1" t="s">
        <v>180</v>
      </c>
      <c r="R3" s="1" t="s">
        <v>187</v>
      </c>
      <c r="S3" s="1" t="s">
        <v>182</v>
      </c>
      <c r="T3" s="1" t="s">
        <v>183</v>
      </c>
      <c r="U3" s="1" t="s">
        <v>184</v>
      </c>
      <c r="V3" s="1" t="s">
        <v>185</v>
      </c>
    </row>
    <row r="4" s="1" customFormat="1" spans="1:22">
      <c r="A4" s="3">
        <v>999221906767655</v>
      </c>
      <c r="B4" s="1" t="s">
        <v>170</v>
      </c>
      <c r="C4" s="1" t="s">
        <v>188</v>
      </c>
      <c r="D4" s="1" t="s">
        <v>189</v>
      </c>
      <c r="E4" s="1" t="s">
        <v>190</v>
      </c>
      <c r="F4" s="1" t="s">
        <v>170</v>
      </c>
      <c r="G4" s="1" t="s">
        <v>173</v>
      </c>
      <c r="H4" s="1" t="s">
        <v>174</v>
      </c>
      <c r="I4" s="1" t="s">
        <v>191</v>
      </c>
      <c r="J4" s="1" t="s">
        <v>176</v>
      </c>
      <c r="K4" s="1" t="s">
        <v>191</v>
      </c>
      <c r="L4" s="1" t="s">
        <v>191</v>
      </c>
      <c r="M4" s="1" t="s">
        <v>177</v>
      </c>
      <c r="N4" s="1" t="s">
        <v>177</v>
      </c>
      <c r="O4" s="1" t="s">
        <v>178</v>
      </c>
      <c r="P4" s="1" t="s">
        <v>179</v>
      </c>
      <c r="Q4" s="1" t="s">
        <v>180</v>
      </c>
      <c r="R4" s="1" t="s">
        <v>192</v>
      </c>
      <c r="S4" s="1" t="s">
        <v>182</v>
      </c>
      <c r="T4" s="1" t="s">
        <v>183</v>
      </c>
      <c r="U4" s="1" t="s">
        <v>193</v>
      </c>
      <c r="V4" s="1" t="s">
        <v>185</v>
      </c>
    </row>
    <row r="5" s="1" customFormat="1" spans="1:22">
      <c r="A5" s="3">
        <v>999221903645251</v>
      </c>
      <c r="B5" s="1" t="s">
        <v>170</v>
      </c>
      <c r="C5" s="1" t="s">
        <v>194</v>
      </c>
      <c r="D5" s="1" t="s">
        <v>172</v>
      </c>
      <c r="E5" s="1" t="s">
        <v>57</v>
      </c>
      <c r="F5" s="1" t="s">
        <v>170</v>
      </c>
      <c r="G5" s="1" t="s">
        <v>173</v>
      </c>
      <c r="H5" s="1" t="s">
        <v>174</v>
      </c>
      <c r="I5" s="1" t="s">
        <v>175</v>
      </c>
      <c r="J5" s="1" t="s">
        <v>176</v>
      </c>
      <c r="K5" s="1" t="s">
        <v>175</v>
      </c>
      <c r="L5" s="1" t="s">
        <v>175</v>
      </c>
      <c r="M5" s="1" t="s">
        <v>177</v>
      </c>
      <c r="N5" s="1" t="s">
        <v>177</v>
      </c>
      <c r="O5" s="1" t="s">
        <v>178</v>
      </c>
      <c r="P5" s="1" t="s">
        <v>179</v>
      </c>
      <c r="Q5" s="1" t="s">
        <v>180</v>
      </c>
      <c r="R5" s="1" t="s">
        <v>195</v>
      </c>
      <c r="S5" s="1" t="s">
        <v>182</v>
      </c>
      <c r="T5" s="1" t="s">
        <v>183</v>
      </c>
      <c r="U5" s="1" t="s">
        <v>184</v>
      </c>
      <c r="V5" s="1" t="s">
        <v>185</v>
      </c>
    </row>
    <row r="6" s="1" customFormat="1" spans="1:22">
      <c r="A6" s="3">
        <v>999221894876062</v>
      </c>
      <c r="B6" s="1" t="s">
        <v>196</v>
      </c>
      <c r="C6" s="1" t="s">
        <v>197</v>
      </c>
      <c r="D6" s="1" t="s">
        <v>198</v>
      </c>
      <c r="E6" s="1" t="s">
        <v>93</v>
      </c>
      <c r="F6" s="1" t="s">
        <v>170</v>
      </c>
      <c r="G6" s="1" t="s">
        <v>199</v>
      </c>
      <c r="H6" s="1" t="s">
        <v>174</v>
      </c>
      <c r="I6" s="1" t="s">
        <v>200</v>
      </c>
      <c r="J6" s="1" t="s">
        <v>176</v>
      </c>
      <c r="K6" s="1" t="s">
        <v>200</v>
      </c>
      <c r="L6" s="1" t="s">
        <v>200</v>
      </c>
      <c r="M6" s="1" t="s">
        <v>177</v>
      </c>
      <c r="N6" s="1" t="s">
        <v>177</v>
      </c>
      <c r="O6" s="1" t="s">
        <v>178</v>
      </c>
      <c r="P6" s="1" t="s">
        <v>179</v>
      </c>
      <c r="Q6" s="1" t="s">
        <v>180</v>
      </c>
      <c r="R6" s="1" t="s">
        <v>201</v>
      </c>
      <c r="S6" s="1" t="s">
        <v>182</v>
      </c>
      <c r="T6" s="1" t="s">
        <v>183</v>
      </c>
      <c r="U6" s="1" t="s">
        <v>193</v>
      </c>
      <c r="V6" s="1" t="s">
        <v>185</v>
      </c>
    </row>
    <row r="7" s="1" customFormat="1" spans="1:22">
      <c r="A7" s="3">
        <v>999221893428277</v>
      </c>
      <c r="B7" s="1" t="s">
        <v>202</v>
      </c>
      <c r="C7" s="1" t="s">
        <v>203</v>
      </c>
      <c r="D7" s="1" t="s">
        <v>189</v>
      </c>
      <c r="E7" s="1" t="s">
        <v>204</v>
      </c>
      <c r="F7" s="1" t="s">
        <v>196</v>
      </c>
      <c r="G7" s="1" t="s">
        <v>173</v>
      </c>
      <c r="H7" s="1" t="s">
        <v>174</v>
      </c>
      <c r="I7" s="1" t="s">
        <v>205</v>
      </c>
      <c r="J7" s="1" t="s">
        <v>176</v>
      </c>
      <c r="K7" s="1" t="s">
        <v>205</v>
      </c>
      <c r="L7" s="1" t="s">
        <v>205</v>
      </c>
      <c r="M7" s="1" t="s">
        <v>177</v>
      </c>
      <c r="N7" s="1" t="s">
        <v>177</v>
      </c>
      <c r="O7" s="1" t="s">
        <v>178</v>
      </c>
      <c r="P7" s="1" t="s">
        <v>179</v>
      </c>
      <c r="Q7" s="1" t="s">
        <v>180</v>
      </c>
      <c r="R7" s="1" t="s">
        <v>206</v>
      </c>
      <c r="S7" s="1" t="s">
        <v>182</v>
      </c>
      <c r="T7" s="1" t="s">
        <v>183</v>
      </c>
      <c r="U7" s="1" t="s">
        <v>193</v>
      </c>
      <c r="V7" s="1" t="s">
        <v>185</v>
      </c>
    </row>
    <row r="8" s="1" customFormat="1" spans="1:22">
      <c r="A8" s="3">
        <v>999221890795823</v>
      </c>
      <c r="B8" s="1" t="s">
        <v>202</v>
      </c>
      <c r="C8" s="1" t="s">
        <v>207</v>
      </c>
      <c r="D8" s="1" t="s">
        <v>208</v>
      </c>
      <c r="E8" s="1" t="s">
        <v>48</v>
      </c>
      <c r="F8" s="1" t="s">
        <v>202</v>
      </c>
      <c r="G8" s="1" t="s">
        <v>173</v>
      </c>
      <c r="H8" s="1" t="s">
        <v>174</v>
      </c>
      <c r="I8" s="1" t="s">
        <v>209</v>
      </c>
      <c r="J8" s="1" t="s">
        <v>176</v>
      </c>
      <c r="K8" s="1" t="s">
        <v>209</v>
      </c>
      <c r="L8" s="1" t="s">
        <v>209</v>
      </c>
      <c r="M8" s="1" t="s">
        <v>177</v>
      </c>
      <c r="N8" s="1" t="s">
        <v>177</v>
      </c>
      <c r="O8" s="1" t="s">
        <v>178</v>
      </c>
      <c r="P8" s="1" t="s">
        <v>179</v>
      </c>
      <c r="Q8" s="1" t="s">
        <v>180</v>
      </c>
      <c r="R8" s="1" t="s">
        <v>210</v>
      </c>
      <c r="S8" s="1" t="s">
        <v>182</v>
      </c>
      <c r="T8" s="1" t="s">
        <v>183</v>
      </c>
      <c r="U8" s="1" t="s">
        <v>184</v>
      </c>
      <c r="V8" s="1" t="s">
        <v>185</v>
      </c>
    </row>
    <row r="9" s="1" customFormat="1" spans="1:22">
      <c r="A9" s="3">
        <v>999221888241432</v>
      </c>
      <c r="B9" s="1" t="s">
        <v>202</v>
      </c>
      <c r="C9" s="1" t="s">
        <v>211</v>
      </c>
      <c r="D9" s="1" t="s">
        <v>189</v>
      </c>
      <c r="E9" s="1" t="s">
        <v>212</v>
      </c>
      <c r="F9" s="1" t="s">
        <v>170</v>
      </c>
      <c r="G9" s="1" t="s">
        <v>173</v>
      </c>
      <c r="H9" s="1" t="s">
        <v>174</v>
      </c>
      <c r="I9" s="1" t="s">
        <v>213</v>
      </c>
      <c r="J9" s="1" t="s">
        <v>176</v>
      </c>
      <c r="K9" s="1" t="s">
        <v>213</v>
      </c>
      <c r="L9" s="1" t="s">
        <v>213</v>
      </c>
      <c r="M9" s="1" t="s">
        <v>177</v>
      </c>
      <c r="N9" s="1" t="s">
        <v>177</v>
      </c>
      <c r="O9" s="1" t="s">
        <v>178</v>
      </c>
      <c r="P9" s="1" t="s">
        <v>179</v>
      </c>
      <c r="Q9" s="1" t="s">
        <v>180</v>
      </c>
      <c r="R9" s="1" t="s">
        <v>214</v>
      </c>
      <c r="S9" s="1" t="s">
        <v>182</v>
      </c>
      <c r="T9" s="1" t="s">
        <v>183</v>
      </c>
      <c r="U9" s="1" t="s">
        <v>193</v>
      </c>
      <c r="V9" s="1" t="s">
        <v>185</v>
      </c>
    </row>
    <row r="10" s="1" customFormat="1" spans="1:22">
      <c r="A10" s="3">
        <v>999221874162109</v>
      </c>
      <c r="B10" s="1" t="s">
        <v>215</v>
      </c>
      <c r="C10" s="1" t="s">
        <v>216</v>
      </c>
      <c r="D10" s="1" t="s">
        <v>198</v>
      </c>
      <c r="E10" s="1" t="s">
        <v>38</v>
      </c>
      <c r="F10" s="1" t="s">
        <v>202</v>
      </c>
      <c r="G10" s="1" t="s">
        <v>173</v>
      </c>
      <c r="H10" s="1" t="s">
        <v>174</v>
      </c>
      <c r="I10" s="1" t="s">
        <v>217</v>
      </c>
      <c r="J10" s="1" t="s">
        <v>176</v>
      </c>
      <c r="K10" s="1" t="s">
        <v>217</v>
      </c>
      <c r="L10" s="1" t="s">
        <v>217</v>
      </c>
      <c r="M10" s="1" t="s">
        <v>177</v>
      </c>
      <c r="N10" s="1" t="s">
        <v>177</v>
      </c>
      <c r="O10" s="1" t="s">
        <v>178</v>
      </c>
      <c r="P10" s="1" t="s">
        <v>179</v>
      </c>
      <c r="Q10" s="1" t="s">
        <v>180</v>
      </c>
      <c r="R10" s="1" t="s">
        <v>218</v>
      </c>
      <c r="S10" s="1" t="s">
        <v>182</v>
      </c>
      <c r="T10" s="1" t="s">
        <v>183</v>
      </c>
      <c r="U10" s="1" t="s">
        <v>193</v>
      </c>
      <c r="V10" s="1" t="s">
        <v>185</v>
      </c>
    </row>
    <row r="11" s="1" customFormat="1" spans="1:22">
      <c r="A11" s="3">
        <v>999221874161590</v>
      </c>
      <c r="B11" s="1" t="s">
        <v>215</v>
      </c>
      <c r="C11" s="1" t="s">
        <v>219</v>
      </c>
      <c r="D11" s="1" t="s">
        <v>198</v>
      </c>
      <c r="E11" s="1" t="s">
        <v>31</v>
      </c>
      <c r="F11" s="1" t="s">
        <v>202</v>
      </c>
      <c r="G11" s="1" t="s">
        <v>173</v>
      </c>
      <c r="H11" s="1" t="s">
        <v>174</v>
      </c>
      <c r="I11" s="1" t="s">
        <v>217</v>
      </c>
      <c r="J11" s="1" t="s">
        <v>176</v>
      </c>
      <c r="K11" s="1" t="s">
        <v>217</v>
      </c>
      <c r="L11" s="1" t="s">
        <v>217</v>
      </c>
      <c r="M11" s="1" t="s">
        <v>177</v>
      </c>
      <c r="N11" s="1" t="s">
        <v>177</v>
      </c>
      <c r="O11" s="1" t="s">
        <v>178</v>
      </c>
      <c r="P11" s="1" t="s">
        <v>179</v>
      </c>
      <c r="Q11" s="1" t="s">
        <v>180</v>
      </c>
      <c r="R11" s="1" t="s">
        <v>220</v>
      </c>
      <c r="S11" s="1" t="s">
        <v>182</v>
      </c>
      <c r="T11" s="1" t="s">
        <v>183</v>
      </c>
      <c r="U11" s="1" t="s">
        <v>193</v>
      </c>
      <c r="V11" s="1" t="s">
        <v>185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2022-12-30T01:02:00Z</dcterms:created>
  <dcterms:modified xsi:type="dcterms:W3CDTF">2022-12-30T02:10:23Z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DDA9BE6B270141C095476C9CC1013512</vt:lpwstr>
  </property>
  <property fmtid="{D5CDD505-2E9C-101B-9397-08002B2CF9AE}" pid="3" name="KSOProductBuildVer">
    <vt:lpwstr>2052-11.1.0.13703</vt:lpwstr>
  </property>
</Properties>
</file>