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<sst xmlns="http://schemas.openxmlformats.org/spreadsheetml/2006/main" count="302" uniqueCount="145">
  <si>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</si>
  <si>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</si>
  <si>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</si>
  <si>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</si>
  <si>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</si>
  <si>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</si>
  <si>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</si>
  <si>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</si>
  <si>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</si>
  <si>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</si>
  <si>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</si>
  <si>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</si>
  <si>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</si>
  <si>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</si>
  <si>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</si>
  <si>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</si>
  <si>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</si>
  <si>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</si>
  <si>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</si>
  <si>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</si>
  <si>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</si>
  <si>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</si>
  <si>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</si>
  <si>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</si>
  <si>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</si>
  <si>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21928023717	</t>
  </si>
  <si>
    <t>Ctrip</t>
  </si>
  <si>
    <t>正常</t>
  </si>
  <si>
    <t>[广州]广东胜利宾馆(27091341)</t>
  </si>
  <si>
    <t>高级大床房&lt;双人入住&gt;&lt;内宾&gt;&lt;预付&gt;&lt;无早&gt;</t>
  </si>
  <si>
    <t>CNY</t>
  </si>
  <si>
    <t>何凤鸣</t>
  </si>
  <si>
    <t>CA363230104CNY</t>
  </si>
  <si>
    <t>未提现</t>
  </si>
  <si>
    <t>携程开票</t>
  </si>
  <si>
    <t xml:space="preserve">2875422	</t>
  </si>
  <si>
    <t xml:space="preserve">	</t>
  </si>
  <si>
    <t xml:space="preserve">999221945791810	</t>
  </si>
  <si>
    <t>[香港]奕居(The Upper House)(17083495)</t>
  </si>
  <si>
    <t>Studio 70 豪华房&lt;双人入住&gt;&lt;内宾&gt;&lt;预付&gt;&lt;双早&gt;</t>
  </si>
  <si>
    <t>JIANG/QIAOWEI,GAO/YUQING</t>
  </si>
  <si>
    <t xml:space="preserve">2881680	</t>
  </si>
  <si>
    <t xml:space="preserve">999221950488332	</t>
  </si>
  <si>
    <t>高级双床房&lt;双人入住&gt;&lt;内宾&gt;&lt;预付&gt;&lt;无早&gt;</t>
  </si>
  <si>
    <t>师茜</t>
  </si>
  <si>
    <t xml:space="preserve">2883269	</t>
  </si>
  <si>
    <t xml:space="preserve">999221956008355	</t>
  </si>
  <si>
    <t>[梅州]梅州客都大酒店(100660732)</t>
  </si>
  <si>
    <t>商务双床房&lt;特惠专享&gt;&lt;双人入住&gt;&lt;双早&gt;</t>
  </si>
  <si>
    <t>金欢</t>
  </si>
  <si>
    <t xml:space="preserve">2885060	</t>
  </si>
  <si>
    <t>取消</t>
  </si>
  <si>
    <t xml:space="preserve">999221956771544	</t>
  </si>
  <si>
    <t>[梅州]梅州白天鹅迎宾馆(100697959)</t>
  </si>
  <si>
    <t>商务江景大床房&lt;特惠专享&gt;&lt;双人入住&gt;&lt;日历房套餐高价值&gt;&lt;双早&gt;&lt;新酒店礼盒&gt;</t>
  </si>
  <si>
    <t>银五毛,银茂海,胡飞</t>
  </si>
  <si>
    <t xml:space="preserve">999221956881756	</t>
  </si>
  <si>
    <t>商务江景双床房&lt;超值特惠&gt;&lt;双人入住&gt;&lt;日历房套餐高价值&gt;&lt;单早&gt;&lt;新酒店礼盒&gt;</t>
  </si>
  <si>
    <t>张铁英</t>
  </si>
  <si>
    <t xml:space="preserve">999221957198478	</t>
  </si>
  <si>
    <t>商务江景大床房&lt;超值特惠&gt;&lt;双人入住&gt;&lt;日历房套餐高价值&gt;&lt;单早&gt;&lt;新酒店礼盒&gt;</t>
  </si>
  <si>
    <t>张炎</t>
  </si>
  <si>
    <t xml:space="preserve">999221958672464	</t>
  </si>
  <si>
    <t>朱彬</t>
  </si>
  <si>
    <t xml:space="preserve">999221962129097	</t>
  </si>
  <si>
    <t>[香港]香港广易商务宾馆(家庭旅馆)(WIDE EVER HOSTEL)(2981749)</t>
  </si>
  <si>
    <t>大床房&lt;特惠专享&gt;&lt;双人入住&gt;&lt;无早&gt;</t>
  </si>
  <si>
    <t>TONG/KIN SANG</t>
  </si>
  <si>
    <t xml:space="preserve">2886820	</t>
  </si>
  <si>
    <t xml:space="preserve">999221962615805	</t>
  </si>
  <si>
    <t>[梅州]梅州新飞腾酒店(100961363)</t>
  </si>
  <si>
    <t>标准双人房&lt;特惠专享&gt;&lt;双人入住&gt;&lt;无早&gt;</t>
  </si>
  <si>
    <t>董遥</t>
  </si>
  <si>
    <t xml:space="preserve">2887191	</t>
  </si>
  <si>
    <t>，</t>
  </si>
  <si>
    <t>999221956771544</t>
  </si>
  <si>
    <t>202212191100380025</t>
  </si>
  <si>
    <t>999221956881756</t>
  </si>
  <si>
    <t>202212191128120071</t>
  </si>
  <si>
    <t>999221957198478</t>
  </si>
  <si>
    <t>202212191236070071</t>
  </si>
  <si>
    <t>999221958672464</t>
  </si>
  <si>
    <t>202212191315560025</t>
  </si>
  <si>
    <t>A230104100713481</t>
  </si>
  <si>
    <t>A230104100836481</t>
  </si>
  <si>
    <t>房集：i230104100449 1901.75元</t>
  </si>
  <si>
    <t>CNY / HKD 当前参考汇率: 1.130188057</t>
  </si>
  <si>
    <t>总计： 11417.43 CNY/
12903.84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</si>
  <si>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</si>
  <si>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</si>
  <si>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</si>
  <si>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</si>
  <si>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</si>
  <si>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</si>
  <si>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</si>
  <si>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</si>
  <si>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</si>
  <si>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</si>
  <si>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</si>
  <si>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</si>
  <si>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</si>
  <si>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</si>
  <si>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</si>
  <si>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</si>
  <si>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</si>
  <si>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</si>
  <si>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</si>
  <si>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2022-12-19</t>
  </si>
  <si>
    <t>2887191</t>
  </si>
  <si>
    <t>梅州新飞腾酒店</t>
  </si>
  <si>
    <t>2022-12-20</t>
  </si>
  <si>
    <t>退房日周结</t>
  </si>
  <si>
    <t>112.20</t>
  </si>
  <si>
    <t>RMB</t>
  </si>
  <si>
    <t>0</t>
  </si>
  <si>
    <t>0.00</t>
  </si>
  <si>
    <t>携程国内直连(DD)</t>
  </si>
  <si>
    <t>01.011249</t>
  </si>
  <si>
    <t>2022-12-19 22:18:02</t>
  </si>
  <si>
    <t>否</t>
  </si>
  <si>
    <t>汇智国际旅游发展有限公司</t>
  </si>
  <si>
    <t>直采</t>
  </si>
  <si>
    <t>中国</t>
  </si>
  <si>
    <t>2022-12-18</t>
  </si>
  <si>
    <t>2883269</t>
  </si>
  <si>
    <t>广东胜利宾馆</t>
  </si>
  <si>
    <t>339.36</t>
  </si>
  <si>
    <t>2022-12-18 09:34:31</t>
  </si>
  <si>
    <t>直连</t>
  </si>
  <si>
    <t>2022-12-15</t>
  </si>
  <si>
    <t>2875422</t>
  </si>
  <si>
    <t>2022-12-16</t>
  </si>
  <si>
    <t>1365.52</t>
  </si>
  <si>
    <t>2022-12-15 13:11:27</t>
  </si>
  <si>
    <t>2022-12-17</t>
  </si>
  <si>
    <t>2881680</t>
  </si>
  <si>
    <t>奕居</t>
  </si>
  <si>
    <t>JIANG QIAOWEI,GAO YUQING</t>
  </si>
  <si>
    <t>7453.80</t>
  </si>
  <si>
    <t>2022-12-17 15:00:31</t>
  </si>
  <si>
    <t>2886820</t>
  </si>
  <si>
    <t>香港广易商务宾馆(家庭旅馆)</t>
  </si>
  <si>
    <t>TONG KIN SANG</t>
  </si>
  <si>
    <t>244.80</t>
  </si>
  <si>
    <t>2022-12-19 20:16:09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</si>
</sst>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12</xdr:col>
      <xdr:colOff>236220</xdr:colOff>
      <xdr:row>42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4720"/>
          <a:ext cx="8923020" cy="4145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44911</v>
      </c>
      <c r="G2" s="6">
        <v>44915</v>
      </c>
      <c r="H2" s="4">
        <v>1</v>
      </c>
      <c r="I2" s="4">
        <v>4</v>
      </c>
      <c r="J2" s="4">
        <v>4</v>
      </c>
      <c r="K2" s="4" t="s">
        <v>30</v>
      </c>
      <c r="L2" s="4">
        <v>1365.52</v>
      </c>
      <c r="M2" s="4">
        <v>1365.52</v>
      </c>
      <c r="N2" s="4" t="s">
        <v>31</v>
      </c>
      <c r="O2" s="4" t="s">
        <v>32</v>
      </c>
      <c r="P2" s="4" t="s">
        <v>33</v>
      </c>
      <c r="Q2" s="4">
        <v>0</v>
      </c>
      <c r="R2" s="7">
        <v>44910</v>
      </c>
      <c r="S2" s="6">
        <v>44930</v>
      </c>
      <c r="T2" s="4" t="s">
        <v>34</v>
      </c>
      <c r="U2" s="4">
        <v>1365.52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44913</v>
      </c>
      <c r="G3" s="6">
        <v>44915</v>
      </c>
      <c r="H3" s="4">
        <v>1</v>
      </c>
      <c r="I3" s="4">
        <v>2</v>
      </c>
      <c r="J3" s="4">
        <v>2</v>
      </c>
      <c r="K3" s="4" t="s">
        <v>30</v>
      </c>
      <c r="L3" s="4">
        <v>7453.8</v>
      </c>
      <c r="M3" s="4">
        <v>7453.8</v>
      </c>
      <c r="N3" s="4" t="s">
        <v>40</v>
      </c>
      <c r="O3" s="4" t="s">
        <v>32</v>
      </c>
      <c r="P3" s="4" t="s">
        <v>33</v>
      </c>
      <c r="Q3" s="4">
        <v>0</v>
      </c>
      <c r="R3" s="7">
        <v>44912</v>
      </c>
      <c r="S3" s="6">
        <v>44930</v>
      </c>
      <c r="T3" s="4" t="s">
        <v>34</v>
      </c>
      <c r="U3" s="4">
        <v>7453.8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44914</v>
      </c>
      <c r="G4" s="6">
        <v>44915</v>
      </c>
      <c r="H4" s="4">
        <v>1</v>
      </c>
      <c r="I4" s="4">
        <v>1</v>
      </c>
      <c r="J4" s="4">
        <v>1</v>
      </c>
      <c r="K4" s="4" t="s">
        <v>30</v>
      </c>
      <c r="L4" s="4">
        <v>339.36</v>
      </c>
      <c r="M4" s="4">
        <v>339.36</v>
      </c>
      <c r="N4" s="4" t="s">
        <v>44</v>
      </c>
      <c r="O4" s="4" t="s">
        <v>32</v>
      </c>
      <c r="P4" s="4" t="s">
        <v>33</v>
      </c>
      <c r="Q4" s="4">
        <v>0</v>
      </c>
      <c r="R4" s="7">
        <v>44913</v>
      </c>
      <c r="S4" s="6">
        <v>44930</v>
      </c>
      <c r="T4" s="4" t="s">
        <v>34</v>
      </c>
      <c r="U4" s="4">
        <v>339.36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44914</v>
      </c>
      <c r="G5" s="6">
        <v>44915</v>
      </c>
      <c r="H5" s="4">
        <v>1</v>
      </c>
      <c r="I5" s="4">
        <v>1</v>
      </c>
      <c r="J5" s="4">
        <v>1</v>
      </c>
      <c r="K5" s="4" t="s">
        <v>30</v>
      </c>
      <c r="L5" s="4">
        <v>204</v>
      </c>
      <c r="M5" s="4">
        <v>204</v>
      </c>
      <c r="N5" s="4" t="s">
        <v>49</v>
      </c>
      <c r="O5" s="4" t="s">
        <v>32</v>
      </c>
      <c r="P5" s="4" t="s">
        <v>33</v>
      </c>
      <c r="Q5" s="4">
        <v>0</v>
      </c>
      <c r="R5" s="7">
        <v>44914</v>
      </c>
      <c r="S5" s="6">
        <v>44930</v>
      </c>
      <c r="T5" s="4" t="s">
        <v>34</v>
      </c>
      <c r="U5" s="4">
        <v>204</v>
      </c>
      <c r="V5" s="4">
        <v>0</v>
      </c>
      <c r="W5" s="4">
        <v>0</v>
      </c>
      <c r="X5" s="4" t="s">
        <v>50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51</v>
      </c>
      <c r="D6" s="4" t="s">
        <v>47</v>
      </c>
      <c r="E6" s="4" t="s">
        <v>48</v>
      </c>
      <c r="F6" s="6">
        <v>44914</v>
      </c>
      <c r="G6" s="6">
        <v>44915</v>
      </c>
      <c r="H6" s="4">
        <v>1</v>
      </c>
      <c r="I6" s="4">
        <v>1</v>
      </c>
      <c r="J6" s="4">
        <v>1</v>
      </c>
      <c r="K6" s="4" t="s">
        <v>30</v>
      </c>
      <c r="L6" s="4">
        <v>-204</v>
      </c>
      <c r="M6" s="4">
        <v>-204</v>
      </c>
      <c r="N6" s="4" t="s">
        <v>49</v>
      </c>
      <c r="O6" s="4" t="s">
        <v>32</v>
      </c>
      <c r="P6" s="4" t="s">
        <v>33</v>
      </c>
      <c r="Q6" s="4">
        <v>0</v>
      </c>
      <c r="R6" s="7">
        <v>44914</v>
      </c>
      <c r="S6" s="6">
        <v>44930</v>
      </c>
      <c r="T6" s="4" t="s">
        <v>34</v>
      </c>
      <c r="U6" s="4">
        <v>-204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44914</v>
      </c>
      <c r="G7" s="6">
        <v>44915</v>
      </c>
      <c r="H7" s="4">
        <v>3</v>
      </c>
      <c r="I7" s="4">
        <v>1</v>
      </c>
      <c r="J7" s="4">
        <v>3</v>
      </c>
      <c r="K7" s="4" t="s">
        <v>30</v>
      </c>
      <c r="L7" s="4">
        <v>945</v>
      </c>
      <c r="M7" s="4">
        <v>945</v>
      </c>
      <c r="N7" s="4" t="s">
        <v>55</v>
      </c>
      <c r="O7" s="4" t="s">
        <v>32</v>
      </c>
      <c r="P7" s="4" t="s">
        <v>33</v>
      </c>
      <c r="Q7" s="4">
        <v>0</v>
      </c>
      <c r="R7" s="7">
        <v>44914</v>
      </c>
      <c r="S7" s="6">
        <v>44930</v>
      </c>
      <c r="T7" s="4" t="s">
        <v>34</v>
      </c>
      <c r="U7" s="4">
        <v>945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53</v>
      </c>
      <c r="E8" s="4" t="s">
        <v>57</v>
      </c>
      <c r="F8" s="6">
        <v>44914</v>
      </c>
      <c r="G8" s="6">
        <v>44915</v>
      </c>
      <c r="H8" s="4">
        <v>1</v>
      </c>
      <c r="I8" s="4">
        <v>1</v>
      </c>
      <c r="J8" s="4">
        <v>1</v>
      </c>
      <c r="K8" s="4" t="s">
        <v>30</v>
      </c>
      <c r="L8" s="4">
        <v>333.75</v>
      </c>
      <c r="M8" s="4">
        <v>333.75</v>
      </c>
      <c r="N8" s="4" t="s">
        <v>58</v>
      </c>
      <c r="O8" s="4" t="s">
        <v>32</v>
      </c>
      <c r="P8" s="4" t="s">
        <v>33</v>
      </c>
      <c r="Q8" s="4">
        <v>0</v>
      </c>
      <c r="R8" s="7">
        <v>44914</v>
      </c>
      <c r="S8" s="6">
        <v>44930</v>
      </c>
      <c r="T8" s="4" t="s">
        <v>34</v>
      </c>
      <c r="U8" s="4">
        <v>333.75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53</v>
      </c>
      <c r="E9" s="4" t="s">
        <v>60</v>
      </c>
      <c r="F9" s="6">
        <v>44914</v>
      </c>
      <c r="G9" s="6">
        <v>44915</v>
      </c>
      <c r="H9" s="4">
        <v>1</v>
      </c>
      <c r="I9" s="4">
        <v>1</v>
      </c>
      <c r="J9" s="4">
        <v>1</v>
      </c>
      <c r="K9" s="4" t="s">
        <v>30</v>
      </c>
      <c r="L9" s="4">
        <v>311.5</v>
      </c>
      <c r="M9" s="4">
        <v>311.5</v>
      </c>
      <c r="N9" s="4" t="s">
        <v>61</v>
      </c>
      <c r="O9" s="4" t="s">
        <v>32</v>
      </c>
      <c r="P9" s="4" t="s">
        <v>33</v>
      </c>
      <c r="Q9" s="4">
        <v>0</v>
      </c>
      <c r="R9" s="7">
        <v>44914</v>
      </c>
      <c r="S9" s="6">
        <v>44930</v>
      </c>
      <c r="T9" s="4" t="s">
        <v>34</v>
      </c>
      <c r="U9" s="4">
        <v>311.5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53</v>
      </c>
      <c r="E10" s="4" t="s">
        <v>60</v>
      </c>
      <c r="F10" s="6">
        <v>44914</v>
      </c>
      <c r="G10" s="6">
        <v>44915</v>
      </c>
      <c r="H10" s="4">
        <v>1</v>
      </c>
      <c r="I10" s="4">
        <v>1</v>
      </c>
      <c r="J10" s="4">
        <v>1</v>
      </c>
      <c r="K10" s="4" t="s">
        <v>30</v>
      </c>
      <c r="L10" s="4">
        <v>311.5</v>
      </c>
      <c r="M10" s="4">
        <v>311.5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44914</v>
      </c>
      <c r="S10" s="6">
        <v>44930</v>
      </c>
      <c r="T10" s="4" t="s">
        <v>34</v>
      </c>
      <c r="U10" s="4">
        <v>311.5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44914</v>
      </c>
      <c r="G11" s="6">
        <v>44915</v>
      </c>
      <c r="H11" s="4">
        <v>1</v>
      </c>
      <c r="I11" s="4">
        <v>1</v>
      </c>
      <c r="J11" s="4">
        <v>1</v>
      </c>
      <c r="K11" s="4" t="s">
        <v>30</v>
      </c>
      <c r="L11" s="4">
        <v>244.8</v>
      </c>
      <c r="M11" s="4">
        <v>244.8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44914</v>
      </c>
      <c r="S11" s="6">
        <v>44930</v>
      </c>
      <c r="T11" s="4" t="s">
        <v>34</v>
      </c>
      <c r="U11" s="4">
        <v>244.8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44914</v>
      </c>
      <c r="G12" s="6">
        <v>44915</v>
      </c>
      <c r="H12" s="4">
        <v>1</v>
      </c>
      <c r="I12" s="4">
        <v>1</v>
      </c>
      <c r="J12" s="4">
        <v>1</v>
      </c>
      <c r="K12" s="4" t="s">
        <v>30</v>
      </c>
      <c r="L12" s="4">
        <v>112.2</v>
      </c>
      <c r="M12" s="4">
        <v>112.2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44914</v>
      </c>
      <c r="S12" s="6">
        <v>44930</v>
      </c>
      <c r="T12" s="4" t="s">
        <v>34</v>
      </c>
      <c r="U12" s="4">
        <v>112.2</v>
      </c>
      <c r="V12" s="4">
        <v>0</v>
      </c>
      <c r="W12" s="4">
        <v>0</v>
      </c>
      <c r="X12" s="4" t="s">
        <v>73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5" sqref="A15:D19"/>
    </sheetView>
  </sheetViews>
  <sheetFormatPr defaultColWidth="10" defaultRowHeight="14.4"/>
  <cols>
    <col min="1" max="1" width="12.8888888888889" style="4"/>
    <col min="2" max="3" width="11.8888888888889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21928023717</v>
      </c>
      <c r="B2" s="6">
        <v>44911</v>
      </c>
      <c r="C2" s="6">
        <v>44915</v>
      </c>
      <c r="D2" s="4">
        <v>1365.52</v>
      </c>
      <c r="E2" s="4" t="str">
        <f>VLOOKUP(A2,HOP!A:L,12,0)</f>
        <v>1365.52</v>
      </c>
      <c r="F2" s="4" t="str">
        <f>VLOOKUP(A2,HOP!A:C,3,0)</f>
        <v>2875422</v>
      </c>
      <c r="G2" s="4">
        <f>D2-E2</f>
        <v>0</v>
      </c>
      <c r="H2" s="4" t="str">
        <f>$H$1&amp;F2</f>
        <v>，2875422</v>
      </c>
      <c r="I2" s="4" t="str">
        <f>VLOOKUP(A2,HOP!A:U,21,0)</f>
        <v>直连</v>
      </c>
    </row>
    <row r="3" s="4" customFormat="1" spans="1:9">
      <c r="A3" s="5">
        <v>999221945791810</v>
      </c>
      <c r="B3" s="6">
        <v>44913</v>
      </c>
      <c r="C3" s="6">
        <v>44915</v>
      </c>
      <c r="D3" s="4">
        <v>7453.8</v>
      </c>
      <c r="E3" s="4" t="str">
        <f>VLOOKUP(A3,HOP!A:L,12,0)</f>
        <v>7453.80</v>
      </c>
      <c r="F3" s="4" t="str">
        <f>VLOOKUP(A3,HOP!A:C,3,0)</f>
        <v>2881680</v>
      </c>
      <c r="G3" s="4">
        <f t="shared" ref="G3:G11" si="0">D3-E3</f>
        <v>0</v>
      </c>
      <c r="H3" s="4" t="str">
        <f t="shared" ref="H3:H11" si="1">$H$1&amp;F3</f>
        <v>，2881680</v>
      </c>
      <c r="I3" s="4" t="str">
        <f>VLOOKUP(A3,HOP!A:U,21,0)</f>
        <v>直连</v>
      </c>
    </row>
    <row r="4" s="4" customFormat="1" spans="1:9">
      <c r="A4" s="5">
        <v>999221950488332</v>
      </c>
      <c r="B4" s="6">
        <v>44914</v>
      </c>
      <c r="C4" s="6">
        <v>44915</v>
      </c>
      <c r="D4" s="4">
        <v>339.36</v>
      </c>
      <c r="E4" s="4" t="str">
        <f>VLOOKUP(A4,HOP!A:L,12,0)</f>
        <v>339.36</v>
      </c>
      <c r="F4" s="4" t="str">
        <f>VLOOKUP(A4,HOP!A:C,3,0)</f>
        <v>2883269</v>
      </c>
      <c r="G4" s="4">
        <f t="shared" si="0"/>
        <v>0</v>
      </c>
      <c r="H4" s="4" t="str">
        <f t="shared" si="1"/>
        <v>，2883269</v>
      </c>
      <c r="I4" s="4" t="str">
        <f>VLOOKUP(A4,HOP!A:U,21,0)</f>
        <v>直连</v>
      </c>
    </row>
    <row r="5" s="4" customFormat="1" hidden="1" spans="1:9">
      <c r="A5" s="5">
        <v>999221956008355</v>
      </c>
      <c r="B5" s="6">
        <v>44914</v>
      </c>
      <c r="C5" s="6">
        <v>44915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10">
      <c r="A6" s="8" t="s">
        <v>75</v>
      </c>
      <c r="B6" s="6">
        <v>44914</v>
      </c>
      <c r="C6" s="6">
        <v>44915</v>
      </c>
      <c r="D6" s="4">
        <v>945</v>
      </c>
      <c r="E6" s="4">
        <v>945</v>
      </c>
      <c r="F6" s="9" t="s">
        <v>76</v>
      </c>
      <c r="G6" s="4">
        <f t="shared" si="0"/>
        <v>0</v>
      </c>
      <c r="H6" s="4" t="str">
        <f t="shared" si="1"/>
        <v>，202212191100380025</v>
      </c>
      <c r="I6" s="4" t="e">
        <f>VLOOKUP(A6,HOP!A:U,21,0)</f>
        <v>#N/A</v>
      </c>
      <c r="J6" s="4">
        <v>12.19</v>
      </c>
    </row>
    <row r="7" s="4" customFormat="1" spans="1:10">
      <c r="A7" s="8" t="s">
        <v>77</v>
      </c>
      <c r="B7" s="6">
        <v>44914</v>
      </c>
      <c r="C7" s="6">
        <v>44915</v>
      </c>
      <c r="D7" s="4">
        <v>333.75</v>
      </c>
      <c r="E7" s="4">
        <v>333.75</v>
      </c>
      <c r="F7" s="9" t="s">
        <v>78</v>
      </c>
      <c r="G7" s="4">
        <f t="shared" si="0"/>
        <v>0</v>
      </c>
      <c r="H7" s="4" t="str">
        <f t="shared" si="1"/>
        <v>，202212191128120071</v>
      </c>
      <c r="I7" s="4" t="e">
        <f>VLOOKUP(A7,HOP!A:U,21,0)</f>
        <v>#N/A</v>
      </c>
      <c r="J7" s="4">
        <v>12.19</v>
      </c>
    </row>
    <row r="8" s="4" customFormat="1" spans="1:10">
      <c r="A8" s="8" t="s">
        <v>79</v>
      </c>
      <c r="B8" s="6">
        <v>44914</v>
      </c>
      <c r="C8" s="6">
        <v>44915</v>
      </c>
      <c r="D8" s="4">
        <v>311.5</v>
      </c>
      <c r="E8" s="4">
        <v>311.5</v>
      </c>
      <c r="F8" s="9" t="s">
        <v>80</v>
      </c>
      <c r="G8" s="4">
        <f t="shared" si="0"/>
        <v>0</v>
      </c>
      <c r="H8" s="4" t="str">
        <f t="shared" si="1"/>
        <v>，202212191236070071</v>
      </c>
      <c r="I8" s="4" t="e">
        <f>VLOOKUP(A8,HOP!A:U,21,0)</f>
        <v>#N/A</v>
      </c>
      <c r="J8" s="4">
        <v>12.19</v>
      </c>
    </row>
    <row r="9" s="4" customFormat="1" spans="1:10">
      <c r="A9" s="8" t="s">
        <v>81</v>
      </c>
      <c r="B9" s="6">
        <v>44914</v>
      </c>
      <c r="C9" s="6">
        <v>44915</v>
      </c>
      <c r="D9" s="4">
        <v>311.5</v>
      </c>
      <c r="E9" s="4">
        <v>311.5</v>
      </c>
      <c r="F9" s="9" t="s">
        <v>82</v>
      </c>
      <c r="G9" s="4">
        <f t="shared" si="0"/>
        <v>0</v>
      </c>
      <c r="H9" s="4" t="str">
        <f t="shared" si="1"/>
        <v>，202212191315560025</v>
      </c>
      <c r="I9" s="4" t="e">
        <f>VLOOKUP(A9,HOP!A:U,21,0)</f>
        <v>#N/A</v>
      </c>
      <c r="J9" s="4">
        <v>12.19</v>
      </c>
    </row>
    <row r="10" s="4" customFormat="1" spans="1:9">
      <c r="A10" s="5">
        <v>999221962129097</v>
      </c>
      <c r="B10" s="6">
        <v>44914</v>
      </c>
      <c r="C10" s="6">
        <v>44915</v>
      </c>
      <c r="D10" s="4">
        <v>244.8</v>
      </c>
      <c r="E10" s="4" t="str">
        <f>VLOOKUP(A10,HOP!A:L,12,0)</f>
        <v>244.80</v>
      </c>
      <c r="F10" s="4" t="str">
        <f>VLOOKUP(A10,HOP!A:C,3,0)</f>
        <v>2886820</v>
      </c>
      <c r="G10" s="4">
        <f t="shared" si="0"/>
        <v>0</v>
      </c>
      <c r="H10" s="4" t="str">
        <f t="shared" si="1"/>
        <v>，2886820</v>
      </c>
      <c r="I10" s="4" t="str">
        <f>VLOOKUP(A10,HOP!A:U,21,0)</f>
        <v>直采</v>
      </c>
    </row>
    <row r="11" s="4" customFormat="1" spans="1:9">
      <c r="A11" s="5">
        <v>999221962615805</v>
      </c>
      <c r="B11" s="6">
        <v>44914</v>
      </c>
      <c r="C11" s="6">
        <v>44915</v>
      </c>
      <c r="D11" s="4">
        <v>112.2</v>
      </c>
      <c r="E11" s="4" t="str">
        <f>VLOOKUP(A11,HOP!A:L,12,0)</f>
        <v>112.20</v>
      </c>
      <c r="F11" s="4" t="str">
        <f>VLOOKUP(A11,HOP!A:C,3,0)</f>
        <v>2887191</v>
      </c>
      <c r="G11" s="4">
        <f t="shared" si="0"/>
        <v>0</v>
      </c>
      <c r="H11" s="4" t="str">
        <f t="shared" si="1"/>
        <v>，2887191</v>
      </c>
      <c r="I11" s="4" t="str">
        <f>VLOOKUP(A11,HOP!A:U,21,0)</f>
        <v>直采</v>
      </c>
    </row>
    <row r="13" spans="4:4">
      <c r="D13" s="4">
        <f>SUM(D2:D12)</f>
        <v>11417.43</v>
      </c>
    </row>
    <row r="15" spans="1:4">
      <c r="A15" s="4" t="s">
        <v>83</v>
      </c>
      <c r="C15" s="4">
        <v>9158.68</v>
      </c>
      <c r="D15" s="4">
        <v>10351.03</v>
      </c>
    </row>
    <row r="16" spans="1:4">
      <c r="A16" s="4" t="s">
        <v>84</v>
      </c>
      <c r="C16" s="4">
        <v>357</v>
      </c>
      <c r="D16" s="4">
        <v>403.48</v>
      </c>
    </row>
    <row r="17" spans="1:4">
      <c r="A17" s="4" t="s">
        <v>85</v>
      </c>
      <c r="C17" s="4">
        <v>1901.75</v>
      </c>
      <c r="D17" s="4">
        <v>2149.33</v>
      </c>
    </row>
    <row r="18" spans="1:4">
      <c r="A18" s="4" t="s">
        <v>86</v>
      </c>
      <c r="C18" s="4">
        <f>SUM(C15:C17)</f>
        <v>11417.43</v>
      </c>
      <c r="D18" s="4">
        <f>SUM(D15:D17)</f>
        <v>12903.84</v>
      </c>
    </row>
    <row r="19" spans="1:1">
      <c r="A19" s="4" t="s">
        <v>87</v>
      </c>
    </row>
  </sheetData>
  <autoFilter ref="A1:XFD19">
    <filterColumn colId="3">
      <filters blank="1">
        <filter val="112.2"/>
        <filter val="1365.52"/>
        <filter val="10351.03"/>
        <filter val="11417.43"/>
        <filter val="2149.33"/>
        <filter val="12903.84"/>
        <filter val="945"/>
        <filter val="311.5"/>
        <filter val="333.75"/>
        <filter val="339.36"/>
        <filter val="244.8"/>
        <filter val="403.48"/>
        <filter val="7453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999221962615805</v>
      </c>
      <c r="B2" s="1" t="s">
        <v>107</v>
      </c>
      <c r="C2" s="1" t="s">
        <v>108</v>
      </c>
      <c r="D2" s="1" t="s">
        <v>109</v>
      </c>
      <c r="E2" s="1" t="s">
        <v>72</v>
      </c>
      <c r="F2" s="1" t="s">
        <v>107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999221950488332</v>
      </c>
      <c r="B3" s="1" t="s">
        <v>123</v>
      </c>
      <c r="C3" s="1" t="s">
        <v>124</v>
      </c>
      <c r="D3" s="1" t="s">
        <v>125</v>
      </c>
      <c r="E3" s="1" t="s">
        <v>44</v>
      </c>
      <c r="F3" s="1" t="s">
        <v>107</v>
      </c>
      <c r="G3" s="1" t="s">
        <v>110</v>
      </c>
      <c r="H3" s="1" t="s">
        <v>111</v>
      </c>
      <c r="I3" s="1" t="s">
        <v>126</v>
      </c>
      <c r="J3" s="1" t="s">
        <v>113</v>
      </c>
      <c r="K3" s="1" t="s">
        <v>126</v>
      </c>
      <c r="L3" s="1" t="s">
        <v>126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127</v>
      </c>
      <c r="S3" s="1" t="s">
        <v>119</v>
      </c>
      <c r="T3" s="1" t="s">
        <v>120</v>
      </c>
      <c r="U3" s="1" t="s">
        <v>128</v>
      </c>
      <c r="V3" s="1" t="s">
        <v>122</v>
      </c>
    </row>
    <row r="4" s="1" customFormat="1" spans="1:22">
      <c r="A4" s="3">
        <v>21928023717</v>
      </c>
      <c r="B4" s="1" t="s">
        <v>129</v>
      </c>
      <c r="C4" s="1" t="s">
        <v>130</v>
      </c>
      <c r="D4" s="1" t="s">
        <v>125</v>
      </c>
      <c r="E4" s="1" t="s">
        <v>31</v>
      </c>
      <c r="F4" s="1" t="s">
        <v>131</v>
      </c>
      <c r="G4" s="1" t="s">
        <v>110</v>
      </c>
      <c r="H4" s="1" t="s">
        <v>111</v>
      </c>
      <c r="I4" s="1" t="s">
        <v>132</v>
      </c>
      <c r="J4" s="1" t="s">
        <v>113</v>
      </c>
      <c r="K4" s="1" t="s">
        <v>132</v>
      </c>
      <c r="L4" s="1" t="s">
        <v>132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133</v>
      </c>
      <c r="S4" s="1" t="s">
        <v>119</v>
      </c>
      <c r="T4" s="1" t="s">
        <v>120</v>
      </c>
      <c r="U4" s="1" t="s">
        <v>128</v>
      </c>
      <c r="V4" s="1" t="s">
        <v>122</v>
      </c>
    </row>
    <row r="5" s="1" customFormat="1" spans="1:22">
      <c r="A5" s="3">
        <v>999221945791810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123</v>
      </c>
      <c r="G5" s="1" t="s">
        <v>110</v>
      </c>
      <c r="H5" s="1" t="s">
        <v>111</v>
      </c>
      <c r="I5" s="1" t="s">
        <v>138</v>
      </c>
      <c r="J5" s="1" t="s">
        <v>113</v>
      </c>
      <c r="K5" s="1" t="s">
        <v>138</v>
      </c>
      <c r="L5" s="1" t="s">
        <v>138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139</v>
      </c>
      <c r="S5" s="1" t="s">
        <v>119</v>
      </c>
      <c r="T5" s="1" t="s">
        <v>120</v>
      </c>
      <c r="U5" s="1" t="s">
        <v>128</v>
      </c>
      <c r="V5" s="1" t="s">
        <v>122</v>
      </c>
    </row>
    <row r="6" s="1" customFormat="1" spans="1:22">
      <c r="A6" s="3">
        <v>999221962129097</v>
      </c>
      <c r="B6" s="1" t="s">
        <v>107</v>
      </c>
      <c r="C6" s="1" t="s">
        <v>140</v>
      </c>
      <c r="D6" s="1" t="s">
        <v>141</v>
      </c>
      <c r="E6" s="1" t="s">
        <v>142</v>
      </c>
      <c r="F6" s="1" t="s">
        <v>107</v>
      </c>
      <c r="G6" s="1" t="s">
        <v>110</v>
      </c>
      <c r="H6" s="1" t="s">
        <v>111</v>
      </c>
      <c r="I6" s="1" t="s">
        <v>143</v>
      </c>
      <c r="J6" s="1" t="s">
        <v>113</v>
      </c>
      <c r="K6" s="1" t="s">
        <v>143</v>
      </c>
      <c r="L6" s="1" t="s">
        <v>143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144</v>
      </c>
      <c r="S6" s="1" t="s">
        <v>119</v>
      </c>
      <c r="T6" s="1" t="s">
        <v>120</v>
      </c>
      <c r="U6" s="1" t="s">
        <v>121</v>
      </c>
      <c r="V6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2023-01-04T01:56:00Z</dcterms:created>
  <dcterms:modified xsi:type="dcterms:W3CDTF">2023-01-04T02:12:24Z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A41EE6FA468C49D3928DE047698D709F</vt:lpwstr>
  </property>
  <property fmtid="{D5CDD505-2E9C-101B-9397-08002B2CF9AE}" pid="3" name="KSOProductBuildVer">
    <vt:lpwstr>2052-11.1.0.13703</vt:lpwstr>
  </property>
</Properties>
</file>