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<sst xmlns="http://schemas.openxmlformats.org/spreadsheetml/2006/main" count="285" uniqueCount="135">
  <si>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</si>
  <si>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</si>
  <si>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</si>
  <si>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</si>
  <si>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</si>
  <si>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</si>
  <si>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</si>
  <si>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</si>
  <si>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</si>
  <si>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</si>
  <si>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</si>
  <si>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</si>
  <si>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</si>
  <si>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</si>
  <si>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</si>
  <si>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</si>
  <si>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</si>
  <si>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</si>
  <si>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</si>
  <si>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</si>
  <si>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</si>
  <si>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</si>
  <si>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</si>
  <si>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</si>
  <si>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</si>
  <si>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999221956725703	</t>
  </si>
  <si>
    <t>Ctrip</t>
  </si>
  <si>
    <t>正常</t>
  </si>
  <si>
    <t>[梅州]梅州客都大酒店(100660732)</t>
  </si>
  <si>
    <t>商务双床房&lt;特惠专享&gt;&lt;双人入住&gt;&lt;双早&gt;</t>
  </si>
  <si>
    <t>CNY</t>
  </si>
  <si>
    <t>罗宇峰</t>
  </si>
  <si>
    <t>CA363230105CNY</t>
  </si>
  <si>
    <t>未提现</t>
  </si>
  <si>
    <t>携程开票</t>
  </si>
  <si>
    <t xml:space="preserve">2885436	</t>
  </si>
  <si>
    <t xml:space="preserve">	</t>
  </si>
  <si>
    <t xml:space="preserve">21957059539	</t>
  </si>
  <si>
    <t>[梅州]梅州白天鹅迎宾馆(100697959)</t>
  </si>
  <si>
    <t>商务江景大床房&lt;超值特惠&gt;&lt;双人入住&gt;&lt;日历房套餐高价值&gt;&lt;单早&gt;&lt;新酒店礼盒&gt;</t>
  </si>
  <si>
    <t>卢一祺</t>
  </si>
  <si>
    <t xml:space="preserve">999221960120158	</t>
  </si>
  <si>
    <t>商务江景双床房&lt;超值特惠&gt;&lt;双人入住&gt;&lt;日历房套餐高价值&gt;&lt;单早&gt;&lt;新酒店礼盒&gt;</t>
  </si>
  <si>
    <t>佘婉娆</t>
  </si>
  <si>
    <t xml:space="preserve">999221960216172	</t>
  </si>
  <si>
    <t>商务江景大床房&lt;特惠专享&gt;&lt;双人入住&gt;&lt;日历房套餐高价值&gt;&lt;双早&gt;&lt;新酒店礼盒&gt;</t>
  </si>
  <si>
    <t xml:space="preserve">999221962730405	</t>
  </si>
  <si>
    <t>陈鼎要</t>
  </si>
  <si>
    <t xml:space="preserve">999221962816623	</t>
  </si>
  <si>
    <t>[中山]维也纳国际酒店(中山石岐大信店)(92096850)</t>
  </si>
  <si>
    <t>高级双床房&lt;双人入住&gt;&lt;内宾&gt;&lt;预付&gt;&lt;双早&gt;</t>
  </si>
  <si>
    <t>卢瑞婷</t>
  </si>
  <si>
    <t xml:space="preserve">2887352	</t>
  </si>
  <si>
    <t xml:space="preserve">104908010410	</t>
  </si>
  <si>
    <t xml:space="preserve">21966612135	</t>
  </si>
  <si>
    <t>朱彬</t>
  </si>
  <si>
    <t xml:space="preserve">999221967919820	</t>
  </si>
  <si>
    <t>朱均美</t>
  </si>
  <si>
    <t xml:space="preserve">999221968198227	</t>
  </si>
  <si>
    <t>冼学艺</t>
  </si>
  <si>
    <t xml:space="preserve">999221968279559	</t>
  </si>
  <si>
    <t>钟仕勤</t>
  </si>
  <si>
    <t>取消</t>
  </si>
  <si>
    <t xml:space="preserve">999221968318751	</t>
  </si>
  <si>
    <t>商务城景大床房&lt;特惠专享&gt;&lt;双人入住&gt;&lt;日历房套餐高价值&gt;&lt;双早&gt;&lt;新酒店礼盒&gt;</t>
  </si>
  <si>
    <t xml:space="preserve">999221968319887	</t>
  </si>
  <si>
    <t>范林峰</t>
  </si>
  <si>
    <t xml:space="preserve">999221969492085	</t>
  </si>
  <si>
    <t>商务城景双床房&lt;超值特惠&gt;&lt;双人入住&gt;&lt;日历房套餐高价值&gt;&lt;单早&gt;&lt;新酒店礼盒&gt;</t>
  </si>
  <si>
    <t>高志军,蔡广锋</t>
  </si>
  <si>
    <t>，</t>
  </si>
  <si>
    <t>202212191203590025</t>
  </si>
  <si>
    <t>999221960120158</t>
  </si>
  <si>
    <t>202212191520200025</t>
  </si>
  <si>
    <t>999221960216172</t>
  </si>
  <si>
    <t>202212191533290071</t>
  </si>
  <si>
    <t>999221962730405</t>
  </si>
  <si>
    <t>202212192309100020</t>
  </si>
  <si>
    <t>202212201346410025</t>
  </si>
  <si>
    <t>999221967919820</t>
  </si>
  <si>
    <t>202212201632500034</t>
  </si>
  <si>
    <t>999221968198227</t>
  </si>
  <si>
    <t>202212201724070071</t>
  </si>
  <si>
    <t>999221968318751</t>
  </si>
  <si>
    <t>202212201753460034</t>
  </si>
  <si>
    <t>999221968319887</t>
  </si>
  <si>
    <t>202212201753320071</t>
  </si>
  <si>
    <t>999221969492085</t>
  </si>
  <si>
    <t>202212202307090071</t>
  </si>
  <si>
    <t>A230105095024481</t>
  </si>
  <si>
    <t>A230105095102481</t>
  </si>
  <si>
    <t>房集：i230105100536 4426元</t>
  </si>
  <si>
    <t>CNY / HKD 当前参考汇率: 1.134123784</t>
  </si>
  <si>
    <t>总计：5081.41 CNY/
5762.95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</si>
  <si>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</si>
  <si>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</si>
  <si>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</si>
  <si>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</si>
  <si>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</si>
  <si>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</si>
  <si>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</si>
  <si>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</si>
  <si>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</si>
  <si>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</si>
  <si>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</si>
  <si>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</si>
  <si>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</si>
  <si>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</si>
  <si>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</si>
  <si>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</si>
  <si>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</si>
  <si>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</si>
  <si>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</si>
  <si>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2022-12-19</t>
  </si>
  <si>
    <t>2887352</t>
  </si>
  <si>
    <t>维也纳国际酒店(中山石岐大信店)</t>
  </si>
  <si>
    <t>2022-12-20</t>
  </si>
  <si>
    <t>2022-12-21</t>
  </si>
  <si>
    <t>退房日周结</t>
  </si>
  <si>
    <t>251.49</t>
  </si>
  <si>
    <t>RMB</t>
  </si>
  <si>
    <t>0</t>
  </si>
  <si>
    <t>0.00</t>
  </si>
  <si>
    <t>携程国内直连(DD)</t>
  </si>
  <si>
    <t>01.011249</t>
  </si>
  <si>
    <t>2022-12-19 23:43:49</t>
  </si>
  <si>
    <t>否</t>
  </si>
  <si>
    <t>汇智国际旅游发展有限公司</t>
  </si>
  <si>
    <t>直连</t>
  </si>
  <si>
    <t>中国</t>
  </si>
  <si>
    <t>2885436</t>
  </si>
  <si>
    <t>梅州客都大酒店</t>
  </si>
  <si>
    <t>403.92</t>
  </si>
  <si>
    <t>2022-12-19 10:37:09</t>
  </si>
  <si>
    <t>直采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</si>
</sst>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12</xdr:col>
      <xdr:colOff>0</xdr:colOff>
      <xdr:row>48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023360"/>
          <a:ext cx="8686800" cy="4251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44914</v>
      </c>
      <c r="G2" s="6">
        <v>44916</v>
      </c>
      <c r="H2" s="4">
        <v>1</v>
      </c>
      <c r="I2" s="4">
        <v>2</v>
      </c>
      <c r="J2" s="4">
        <v>2</v>
      </c>
      <c r="K2" s="4" t="s">
        <v>30</v>
      </c>
      <c r="L2" s="4">
        <v>403.92</v>
      </c>
      <c r="M2" s="4">
        <v>403.92</v>
      </c>
      <c r="N2" s="4" t="s">
        <v>31</v>
      </c>
      <c r="O2" s="4" t="s">
        <v>32</v>
      </c>
      <c r="P2" s="4" t="s">
        <v>33</v>
      </c>
      <c r="Q2" s="4">
        <v>0</v>
      </c>
      <c r="R2" s="8">
        <v>44914</v>
      </c>
      <c r="S2" s="6">
        <v>44931</v>
      </c>
      <c r="T2" s="4" t="s">
        <v>34</v>
      </c>
      <c r="U2" s="4">
        <v>403.92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44914</v>
      </c>
      <c r="G3" s="6">
        <v>44916</v>
      </c>
      <c r="H3" s="4">
        <v>1</v>
      </c>
      <c r="I3" s="4">
        <v>2</v>
      </c>
      <c r="J3" s="4">
        <v>2</v>
      </c>
      <c r="K3" s="4" t="s">
        <v>30</v>
      </c>
      <c r="L3" s="4">
        <v>623</v>
      </c>
      <c r="M3" s="4">
        <v>623</v>
      </c>
      <c r="N3" s="4" t="s">
        <v>40</v>
      </c>
      <c r="O3" s="4" t="s">
        <v>32</v>
      </c>
      <c r="P3" s="4" t="s">
        <v>33</v>
      </c>
      <c r="Q3" s="4">
        <v>0</v>
      </c>
      <c r="R3" s="8">
        <v>44914.0000115741</v>
      </c>
      <c r="S3" s="6">
        <v>44931</v>
      </c>
      <c r="T3" s="4" t="s">
        <v>34</v>
      </c>
      <c r="U3" s="4">
        <v>623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38</v>
      </c>
      <c r="E4" s="4" t="s">
        <v>42</v>
      </c>
      <c r="F4" s="6">
        <v>44914</v>
      </c>
      <c r="G4" s="6">
        <v>44916</v>
      </c>
      <c r="H4" s="4">
        <v>1</v>
      </c>
      <c r="I4" s="4">
        <v>2</v>
      </c>
      <c r="J4" s="4">
        <v>2</v>
      </c>
      <c r="K4" s="4" t="s">
        <v>30</v>
      </c>
      <c r="L4" s="4">
        <v>623</v>
      </c>
      <c r="M4" s="4">
        <v>623</v>
      </c>
      <c r="N4" s="4" t="s">
        <v>43</v>
      </c>
      <c r="O4" s="4" t="s">
        <v>32</v>
      </c>
      <c r="P4" s="4" t="s">
        <v>33</v>
      </c>
      <c r="Q4" s="4">
        <v>0</v>
      </c>
      <c r="R4" s="8">
        <v>44914</v>
      </c>
      <c r="S4" s="6">
        <v>44931</v>
      </c>
      <c r="T4" s="4" t="s">
        <v>34</v>
      </c>
      <c r="U4" s="4">
        <v>623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38</v>
      </c>
      <c r="E5" s="4" t="s">
        <v>45</v>
      </c>
      <c r="F5" s="6">
        <v>44914</v>
      </c>
      <c r="G5" s="6">
        <v>44916</v>
      </c>
      <c r="H5" s="4">
        <v>1</v>
      </c>
      <c r="I5" s="4">
        <v>2</v>
      </c>
      <c r="J5" s="4">
        <v>2</v>
      </c>
      <c r="K5" s="4" t="s">
        <v>30</v>
      </c>
      <c r="L5" s="4">
        <v>630</v>
      </c>
      <c r="M5" s="4">
        <v>630</v>
      </c>
      <c r="N5" s="4" t="s">
        <v>43</v>
      </c>
      <c r="O5" s="4" t="s">
        <v>32</v>
      </c>
      <c r="P5" s="4" t="s">
        <v>33</v>
      </c>
      <c r="Q5" s="4">
        <v>0</v>
      </c>
      <c r="R5" s="8">
        <v>44914</v>
      </c>
      <c r="S5" s="6">
        <v>44931</v>
      </c>
      <c r="T5" s="4" t="s">
        <v>34</v>
      </c>
      <c r="U5" s="4">
        <v>630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38</v>
      </c>
      <c r="E6" s="4" t="s">
        <v>45</v>
      </c>
      <c r="F6" s="6">
        <v>44915</v>
      </c>
      <c r="G6" s="6">
        <v>44916</v>
      </c>
      <c r="H6" s="4">
        <v>1</v>
      </c>
      <c r="I6" s="4">
        <v>1</v>
      </c>
      <c r="J6" s="4">
        <v>1</v>
      </c>
      <c r="K6" s="4" t="s">
        <v>30</v>
      </c>
      <c r="L6" s="4">
        <v>315</v>
      </c>
      <c r="M6" s="4">
        <v>315</v>
      </c>
      <c r="N6" s="4" t="s">
        <v>47</v>
      </c>
      <c r="O6" s="4" t="s">
        <v>32</v>
      </c>
      <c r="P6" s="4" t="s">
        <v>33</v>
      </c>
      <c r="Q6" s="4">
        <v>0</v>
      </c>
      <c r="R6" s="8">
        <v>44914</v>
      </c>
      <c r="S6" s="6">
        <v>44931</v>
      </c>
      <c r="T6" s="4" t="s">
        <v>34</v>
      </c>
      <c r="U6" s="4">
        <v>315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44915</v>
      </c>
      <c r="G7" s="6">
        <v>44916</v>
      </c>
      <c r="H7" s="4">
        <v>1</v>
      </c>
      <c r="I7" s="4">
        <v>1</v>
      </c>
      <c r="J7" s="4">
        <v>1</v>
      </c>
      <c r="K7" s="4" t="s">
        <v>30</v>
      </c>
      <c r="L7" s="4">
        <v>251.49</v>
      </c>
      <c r="M7" s="4">
        <v>251.49</v>
      </c>
      <c r="N7" s="4" t="s">
        <v>51</v>
      </c>
      <c r="O7" s="4" t="s">
        <v>32</v>
      </c>
      <c r="P7" s="4" t="s">
        <v>33</v>
      </c>
      <c r="Q7" s="4">
        <v>0</v>
      </c>
      <c r="R7" s="8">
        <v>44914</v>
      </c>
      <c r="S7" s="6">
        <v>44931</v>
      </c>
      <c r="T7" s="4" t="s">
        <v>34</v>
      </c>
      <c r="U7" s="4">
        <v>251.49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44915</v>
      </c>
      <c r="G8" s="6">
        <v>44916</v>
      </c>
      <c r="H8" s="4">
        <v>1</v>
      </c>
      <c r="I8" s="4">
        <v>1</v>
      </c>
      <c r="J8" s="4">
        <v>1</v>
      </c>
      <c r="K8" s="4" t="s">
        <v>30</v>
      </c>
      <c r="L8" s="4">
        <v>315</v>
      </c>
      <c r="M8" s="4">
        <v>315</v>
      </c>
      <c r="N8" s="4" t="s">
        <v>55</v>
      </c>
      <c r="O8" s="4" t="s">
        <v>32</v>
      </c>
      <c r="P8" s="4" t="s">
        <v>33</v>
      </c>
      <c r="Q8" s="4">
        <v>0</v>
      </c>
      <c r="R8" s="8">
        <v>44915</v>
      </c>
      <c r="S8" s="6">
        <v>44931</v>
      </c>
      <c r="T8" s="4" t="s">
        <v>34</v>
      </c>
      <c r="U8" s="4">
        <v>315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38</v>
      </c>
      <c r="E9" s="4" t="s">
        <v>45</v>
      </c>
      <c r="F9" s="6">
        <v>44915</v>
      </c>
      <c r="G9" s="6">
        <v>44916</v>
      </c>
      <c r="H9" s="4">
        <v>1</v>
      </c>
      <c r="I9" s="4">
        <v>1</v>
      </c>
      <c r="J9" s="4">
        <v>1</v>
      </c>
      <c r="K9" s="4" t="s">
        <v>30</v>
      </c>
      <c r="L9" s="4">
        <v>322</v>
      </c>
      <c r="M9" s="4">
        <v>322</v>
      </c>
      <c r="N9" s="4" t="s">
        <v>57</v>
      </c>
      <c r="O9" s="4" t="s">
        <v>32</v>
      </c>
      <c r="P9" s="4" t="s">
        <v>33</v>
      </c>
      <c r="Q9" s="4">
        <v>0</v>
      </c>
      <c r="R9" s="8">
        <v>44915</v>
      </c>
      <c r="S9" s="6">
        <v>44931</v>
      </c>
      <c r="T9" s="4" t="s">
        <v>34</v>
      </c>
      <c r="U9" s="4">
        <v>322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38</v>
      </c>
      <c r="E10" s="4" t="s">
        <v>42</v>
      </c>
      <c r="F10" s="6">
        <v>44915</v>
      </c>
      <c r="G10" s="6">
        <v>44916</v>
      </c>
      <c r="H10" s="4">
        <v>1</v>
      </c>
      <c r="I10" s="4">
        <v>1</v>
      </c>
      <c r="J10" s="4">
        <v>1</v>
      </c>
      <c r="K10" s="4" t="s">
        <v>30</v>
      </c>
      <c r="L10" s="4">
        <v>330</v>
      </c>
      <c r="M10" s="4">
        <v>330</v>
      </c>
      <c r="N10" s="4" t="s">
        <v>59</v>
      </c>
      <c r="O10" s="4" t="s">
        <v>32</v>
      </c>
      <c r="P10" s="4" t="s">
        <v>33</v>
      </c>
      <c r="Q10" s="4">
        <v>0</v>
      </c>
      <c r="R10" s="8">
        <v>44915</v>
      </c>
      <c r="S10" s="6">
        <v>44931</v>
      </c>
      <c r="T10" s="4" t="s">
        <v>34</v>
      </c>
      <c r="U10" s="4">
        <v>330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38</v>
      </c>
      <c r="E11" s="4" t="s">
        <v>45</v>
      </c>
      <c r="F11" s="6">
        <v>44915</v>
      </c>
      <c r="G11" s="6">
        <v>44916</v>
      </c>
      <c r="H11" s="4">
        <v>1</v>
      </c>
      <c r="I11" s="4">
        <v>1</v>
      </c>
      <c r="J11" s="4">
        <v>1</v>
      </c>
      <c r="K11" s="4" t="s">
        <v>30</v>
      </c>
      <c r="L11" s="4">
        <v>322</v>
      </c>
      <c r="M11" s="4">
        <v>322</v>
      </c>
      <c r="N11" s="4" t="s">
        <v>61</v>
      </c>
      <c r="O11" s="4" t="s">
        <v>32</v>
      </c>
      <c r="P11" s="4" t="s">
        <v>33</v>
      </c>
      <c r="Q11" s="4">
        <v>0</v>
      </c>
      <c r="R11" s="8">
        <v>44915</v>
      </c>
      <c r="S11" s="6">
        <v>44931</v>
      </c>
      <c r="T11" s="4" t="s">
        <v>34</v>
      </c>
      <c r="U11" s="4">
        <v>322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60</v>
      </c>
      <c r="B12" s="4" t="s">
        <v>26</v>
      </c>
      <c r="C12" s="4" t="s">
        <v>62</v>
      </c>
      <c r="D12" s="4" t="s">
        <v>38</v>
      </c>
      <c r="E12" s="4" t="s">
        <v>45</v>
      </c>
      <c r="F12" s="6">
        <v>44915</v>
      </c>
      <c r="G12" s="6">
        <v>44916</v>
      </c>
      <c r="H12" s="4">
        <v>1</v>
      </c>
      <c r="I12" s="4">
        <v>1</v>
      </c>
      <c r="J12" s="4">
        <v>1</v>
      </c>
      <c r="K12" s="4" t="s">
        <v>30</v>
      </c>
      <c r="L12" s="4">
        <v>-322</v>
      </c>
      <c r="M12" s="4">
        <v>-322</v>
      </c>
      <c r="N12" s="4" t="s">
        <v>61</v>
      </c>
      <c r="O12" s="4" t="s">
        <v>32</v>
      </c>
      <c r="P12" s="4" t="s">
        <v>33</v>
      </c>
      <c r="Q12" s="4">
        <v>0</v>
      </c>
      <c r="R12" s="8">
        <v>44915</v>
      </c>
      <c r="S12" s="6">
        <v>44931</v>
      </c>
      <c r="T12" s="4" t="s">
        <v>34</v>
      </c>
      <c r="U12" s="4">
        <v>-322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63</v>
      </c>
      <c r="B13" s="4" t="s">
        <v>26</v>
      </c>
      <c r="C13" s="4" t="s">
        <v>27</v>
      </c>
      <c r="D13" s="4" t="s">
        <v>38</v>
      </c>
      <c r="E13" s="4" t="s">
        <v>64</v>
      </c>
      <c r="F13" s="6">
        <v>44915</v>
      </c>
      <c r="G13" s="6">
        <v>44916</v>
      </c>
      <c r="H13" s="4">
        <v>1</v>
      </c>
      <c r="I13" s="4">
        <v>1</v>
      </c>
      <c r="J13" s="4">
        <v>1</v>
      </c>
      <c r="K13" s="4" t="s">
        <v>30</v>
      </c>
      <c r="L13" s="4">
        <v>322</v>
      </c>
      <c r="M13" s="4">
        <v>322</v>
      </c>
      <c r="N13" s="4" t="s">
        <v>61</v>
      </c>
      <c r="O13" s="4" t="s">
        <v>32</v>
      </c>
      <c r="P13" s="4" t="s">
        <v>33</v>
      </c>
      <c r="Q13" s="4">
        <v>0</v>
      </c>
      <c r="R13" s="8">
        <v>44915</v>
      </c>
      <c r="S13" s="6">
        <v>44931</v>
      </c>
      <c r="T13" s="4" t="s">
        <v>34</v>
      </c>
      <c r="U13" s="4">
        <v>322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65</v>
      </c>
      <c r="B14" s="4" t="s">
        <v>26</v>
      </c>
      <c r="C14" s="4" t="s">
        <v>27</v>
      </c>
      <c r="D14" s="4" t="s">
        <v>38</v>
      </c>
      <c r="E14" s="4" t="s">
        <v>42</v>
      </c>
      <c r="F14" s="6">
        <v>44915</v>
      </c>
      <c r="G14" s="6">
        <v>44916</v>
      </c>
      <c r="H14" s="4">
        <v>1</v>
      </c>
      <c r="I14" s="4">
        <v>1</v>
      </c>
      <c r="J14" s="4">
        <v>1</v>
      </c>
      <c r="K14" s="4" t="s">
        <v>30</v>
      </c>
      <c r="L14" s="4">
        <v>330</v>
      </c>
      <c r="M14" s="4">
        <v>330</v>
      </c>
      <c r="N14" s="4" t="s">
        <v>66</v>
      </c>
      <c r="O14" s="4" t="s">
        <v>32</v>
      </c>
      <c r="P14" s="4" t="s">
        <v>33</v>
      </c>
      <c r="Q14" s="4">
        <v>0</v>
      </c>
      <c r="R14" s="8">
        <v>44915</v>
      </c>
      <c r="S14" s="6">
        <v>44931</v>
      </c>
      <c r="T14" s="4" t="s">
        <v>34</v>
      </c>
      <c r="U14" s="4">
        <v>330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67</v>
      </c>
      <c r="B15" s="4" t="s">
        <v>26</v>
      </c>
      <c r="C15" s="4" t="s">
        <v>27</v>
      </c>
      <c r="D15" s="4" t="s">
        <v>38</v>
      </c>
      <c r="E15" s="4" t="s">
        <v>68</v>
      </c>
      <c r="F15" s="6">
        <v>44915</v>
      </c>
      <c r="G15" s="6">
        <v>44916</v>
      </c>
      <c r="H15" s="4">
        <v>2</v>
      </c>
      <c r="I15" s="4">
        <v>1</v>
      </c>
      <c r="J15" s="4">
        <v>2</v>
      </c>
      <c r="K15" s="4" t="s">
        <v>30</v>
      </c>
      <c r="L15" s="4">
        <v>616</v>
      </c>
      <c r="M15" s="4">
        <v>616</v>
      </c>
      <c r="N15" s="4" t="s">
        <v>69</v>
      </c>
      <c r="O15" s="4" t="s">
        <v>32</v>
      </c>
      <c r="P15" s="4" t="s">
        <v>33</v>
      </c>
      <c r="Q15" s="4">
        <v>0</v>
      </c>
      <c r="R15" s="8">
        <v>44915</v>
      </c>
      <c r="S15" s="6">
        <v>44931</v>
      </c>
      <c r="T15" s="4" t="s">
        <v>34</v>
      </c>
      <c r="U15" s="4">
        <v>616</v>
      </c>
      <c r="V15" s="4">
        <v>0</v>
      </c>
      <c r="W15" s="4">
        <v>0</v>
      </c>
      <c r="X15" s="4" t="s">
        <v>36</v>
      </c>
      <c r="Y1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19" sqref="A19:D23"/>
    </sheetView>
  </sheetViews>
  <sheetFormatPr defaultColWidth="10" defaultRowHeight="14.4"/>
  <cols>
    <col min="1" max="1" width="12.8888888888889" style="4"/>
    <col min="2" max="3" width="11.8888888888889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hidden="1" spans="1:9">
      <c r="A2" s="5">
        <v>999221956725703</v>
      </c>
      <c r="B2" s="6">
        <v>44914</v>
      </c>
      <c r="C2" s="6">
        <v>44916</v>
      </c>
      <c r="D2" s="4">
        <v>403.92</v>
      </c>
      <c r="E2" s="4" t="str">
        <f>VLOOKUP(A2,HOP!A:L,12,0)</f>
        <v>403.92</v>
      </c>
      <c r="F2" s="4" t="str">
        <f>VLOOKUP(A2,HOP!A:C,3,0)</f>
        <v>2885436</v>
      </c>
      <c r="G2" s="4">
        <f>D2-E2</f>
        <v>0</v>
      </c>
      <c r="H2" s="4" t="str">
        <f>$H$1&amp;F2</f>
        <v>，2885436</v>
      </c>
      <c r="I2" s="4" t="str">
        <f>VLOOKUP(A2,HOP!A:U,21,0)</f>
        <v>直采</v>
      </c>
    </row>
    <row r="3" s="4" customFormat="1" spans="1:10">
      <c r="A3" s="5">
        <v>21957059539</v>
      </c>
      <c r="B3" s="6">
        <v>44914</v>
      </c>
      <c r="C3" s="6">
        <v>44916</v>
      </c>
      <c r="D3" s="4">
        <v>623</v>
      </c>
      <c r="E3" s="4">
        <v>623</v>
      </c>
      <c r="F3" s="9" t="s">
        <v>71</v>
      </c>
      <c r="G3" s="4">
        <f t="shared" ref="G3:G14" si="0">D3-E3</f>
        <v>0</v>
      </c>
      <c r="H3" s="4" t="str">
        <f t="shared" ref="H3:H14" si="1">$H$1&amp;F3</f>
        <v>，202212191203590025</v>
      </c>
      <c r="I3" s="4" t="e">
        <f>VLOOKUP(A3,HOP!A:U,21,0)</f>
        <v>#N/A</v>
      </c>
      <c r="J3" s="4">
        <v>12.19</v>
      </c>
    </row>
    <row r="4" s="4" customFormat="1" spans="1:10">
      <c r="A4" s="10" t="s">
        <v>72</v>
      </c>
      <c r="B4" s="6">
        <v>44914</v>
      </c>
      <c r="C4" s="6">
        <v>44916</v>
      </c>
      <c r="D4" s="4">
        <v>623</v>
      </c>
      <c r="E4" s="4">
        <v>623</v>
      </c>
      <c r="F4" s="9" t="s">
        <v>73</v>
      </c>
      <c r="G4" s="4">
        <f t="shared" si="0"/>
        <v>0</v>
      </c>
      <c r="H4" s="4" t="str">
        <f t="shared" si="1"/>
        <v>，202212191520200025</v>
      </c>
      <c r="I4" s="4" t="e">
        <f>VLOOKUP(A4,HOP!A:U,21,0)</f>
        <v>#N/A</v>
      </c>
      <c r="J4" s="4">
        <v>12.19</v>
      </c>
    </row>
    <row r="5" s="4" customFormat="1" spans="1:10">
      <c r="A5" s="10" t="s">
        <v>74</v>
      </c>
      <c r="B5" s="6">
        <v>44914</v>
      </c>
      <c r="C5" s="6">
        <v>44916</v>
      </c>
      <c r="D5" s="4">
        <v>630</v>
      </c>
      <c r="E5" s="4">
        <v>630</v>
      </c>
      <c r="F5" s="9" t="s">
        <v>75</v>
      </c>
      <c r="G5" s="4">
        <f t="shared" si="0"/>
        <v>0</v>
      </c>
      <c r="H5" s="4" t="str">
        <f t="shared" si="1"/>
        <v>，202212191533290071</v>
      </c>
      <c r="I5" s="4" t="e">
        <f>VLOOKUP(A5,HOP!A:U,21,0)</f>
        <v>#N/A</v>
      </c>
      <c r="J5" s="4">
        <v>12.19</v>
      </c>
    </row>
    <row r="6" s="4" customFormat="1" spans="1:10">
      <c r="A6" s="10" t="s">
        <v>76</v>
      </c>
      <c r="B6" s="6">
        <v>44915</v>
      </c>
      <c r="C6" s="6">
        <v>44916</v>
      </c>
      <c r="D6" s="4">
        <v>315</v>
      </c>
      <c r="E6" s="4">
        <v>315</v>
      </c>
      <c r="F6" s="9" t="s">
        <v>77</v>
      </c>
      <c r="G6" s="4">
        <f t="shared" si="0"/>
        <v>0</v>
      </c>
      <c r="H6" s="4" t="str">
        <f t="shared" si="1"/>
        <v>，202212192309100020</v>
      </c>
      <c r="I6" s="4" t="e">
        <f>VLOOKUP(A6,HOP!A:U,21,0)</f>
        <v>#N/A</v>
      </c>
      <c r="J6" s="4">
        <v>12.19</v>
      </c>
    </row>
    <row r="7" s="4" customFormat="1" hidden="1" spans="1:9">
      <c r="A7" s="5">
        <v>999221962816623</v>
      </c>
      <c r="B7" s="6">
        <v>44915</v>
      </c>
      <c r="C7" s="6">
        <v>44916</v>
      </c>
      <c r="D7" s="4">
        <v>251.49</v>
      </c>
      <c r="E7" s="4" t="str">
        <f>VLOOKUP(A7,HOP!A:L,12,0)</f>
        <v>251.49</v>
      </c>
      <c r="F7" s="4" t="str">
        <f>VLOOKUP(A7,HOP!A:C,3,0)</f>
        <v>2887352</v>
      </c>
      <c r="G7" s="4">
        <f t="shared" si="0"/>
        <v>0</v>
      </c>
      <c r="H7" s="4" t="str">
        <f t="shared" si="1"/>
        <v>，2887352</v>
      </c>
      <c r="I7" s="4" t="str">
        <f>VLOOKUP(A7,HOP!A:U,21,0)</f>
        <v>直连</v>
      </c>
    </row>
    <row r="8" s="4" customFormat="1" spans="1:10">
      <c r="A8" s="5">
        <v>21966612135</v>
      </c>
      <c r="B8" s="6">
        <v>44915</v>
      </c>
      <c r="C8" s="6">
        <v>44916</v>
      </c>
      <c r="D8" s="4">
        <v>315</v>
      </c>
      <c r="E8" s="4">
        <v>315</v>
      </c>
      <c r="F8" s="9" t="s">
        <v>78</v>
      </c>
      <c r="G8" s="4">
        <f t="shared" si="0"/>
        <v>0</v>
      </c>
      <c r="H8" s="4" t="str">
        <f t="shared" si="1"/>
        <v>，202212201346410025</v>
      </c>
      <c r="I8" s="4" t="e">
        <f>VLOOKUP(A8,HOP!A:U,21,0)</f>
        <v>#N/A</v>
      </c>
      <c r="J8" s="7">
        <v>12.2</v>
      </c>
    </row>
    <row r="9" s="4" customFormat="1" spans="1:10">
      <c r="A9" s="10" t="s">
        <v>79</v>
      </c>
      <c r="B9" s="6">
        <v>44915</v>
      </c>
      <c r="C9" s="6">
        <v>44916</v>
      </c>
      <c r="D9" s="4">
        <v>322</v>
      </c>
      <c r="E9" s="4">
        <v>322</v>
      </c>
      <c r="F9" s="9" t="s">
        <v>80</v>
      </c>
      <c r="G9" s="4">
        <f t="shared" si="0"/>
        <v>0</v>
      </c>
      <c r="H9" s="4" t="str">
        <f t="shared" si="1"/>
        <v>，202212201632500034</v>
      </c>
      <c r="I9" s="4" t="e">
        <f>VLOOKUP(A9,HOP!A:U,21,0)</f>
        <v>#N/A</v>
      </c>
      <c r="J9" s="7">
        <v>12.2</v>
      </c>
    </row>
    <row r="10" s="4" customFormat="1" spans="1:10">
      <c r="A10" s="10" t="s">
        <v>81</v>
      </c>
      <c r="B10" s="6">
        <v>44915</v>
      </c>
      <c r="C10" s="6">
        <v>44916</v>
      </c>
      <c r="D10" s="4">
        <v>330</v>
      </c>
      <c r="E10" s="4">
        <v>330</v>
      </c>
      <c r="F10" s="9" t="s">
        <v>82</v>
      </c>
      <c r="G10" s="4">
        <f t="shared" si="0"/>
        <v>0</v>
      </c>
      <c r="H10" s="4" t="str">
        <f t="shared" si="1"/>
        <v>，202212201724070071</v>
      </c>
      <c r="I10" s="4" t="e">
        <f>VLOOKUP(A10,HOP!A:U,21,0)</f>
        <v>#N/A</v>
      </c>
      <c r="J10" s="7">
        <v>12.2</v>
      </c>
    </row>
    <row r="11" s="4" customFormat="1" hidden="1" spans="1:9">
      <c r="A11" s="5">
        <v>999221968279559</v>
      </c>
      <c r="B11" s="6">
        <v>44915</v>
      </c>
      <c r="C11" s="6">
        <v>44916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10">
      <c r="A12" s="10" t="s">
        <v>83</v>
      </c>
      <c r="B12" s="6">
        <v>44915</v>
      </c>
      <c r="C12" s="6">
        <v>44916</v>
      </c>
      <c r="D12" s="4">
        <v>322</v>
      </c>
      <c r="E12" s="4">
        <v>322</v>
      </c>
      <c r="F12" s="9" t="s">
        <v>84</v>
      </c>
      <c r="G12" s="4">
        <f t="shared" si="0"/>
        <v>0</v>
      </c>
      <c r="H12" s="4" t="str">
        <f t="shared" si="1"/>
        <v>，202212201753460034</v>
      </c>
      <c r="I12" s="4" t="e">
        <f>VLOOKUP(A12,HOP!A:U,21,0)</f>
        <v>#N/A</v>
      </c>
      <c r="J12" s="7">
        <v>12.2</v>
      </c>
    </row>
    <row r="13" s="4" customFormat="1" spans="1:10">
      <c r="A13" s="10" t="s">
        <v>85</v>
      </c>
      <c r="B13" s="6">
        <v>44915</v>
      </c>
      <c r="C13" s="6">
        <v>44916</v>
      </c>
      <c r="D13" s="4">
        <v>330</v>
      </c>
      <c r="E13" s="4">
        <v>330</v>
      </c>
      <c r="F13" s="9" t="s">
        <v>86</v>
      </c>
      <c r="G13" s="4">
        <f t="shared" si="0"/>
        <v>0</v>
      </c>
      <c r="H13" s="4" t="str">
        <f t="shared" si="1"/>
        <v>，202212201753320071</v>
      </c>
      <c r="I13" s="4" t="e">
        <f>VLOOKUP(A13,HOP!A:U,21,0)</f>
        <v>#N/A</v>
      </c>
      <c r="J13" s="7">
        <v>12.2</v>
      </c>
    </row>
    <row r="14" s="4" customFormat="1" spans="1:10">
      <c r="A14" s="10" t="s">
        <v>87</v>
      </c>
      <c r="B14" s="6">
        <v>44915</v>
      </c>
      <c r="C14" s="6">
        <v>44916</v>
      </c>
      <c r="D14" s="4">
        <v>616</v>
      </c>
      <c r="E14" s="4">
        <v>616</v>
      </c>
      <c r="F14" s="9" t="s">
        <v>88</v>
      </c>
      <c r="G14" s="4">
        <f t="shared" si="0"/>
        <v>0</v>
      </c>
      <c r="H14" s="4" t="str">
        <f t="shared" si="1"/>
        <v>，202212202307090071</v>
      </c>
      <c r="I14" s="4" t="e">
        <f>VLOOKUP(A14,HOP!A:U,21,0)</f>
        <v>#N/A</v>
      </c>
      <c r="J14" s="7">
        <v>12.2</v>
      </c>
    </row>
    <row r="16" spans="4:4">
      <c r="D16" s="4">
        <f>SUM(D2:D15)</f>
        <v>5081.41</v>
      </c>
    </row>
    <row r="19" spans="1:4">
      <c r="A19" s="4" t="s">
        <v>89</v>
      </c>
      <c r="C19" s="4">
        <v>403.92</v>
      </c>
      <c r="D19" s="4">
        <v>458.1</v>
      </c>
    </row>
    <row r="20" spans="1:4">
      <c r="A20" s="4" t="s">
        <v>90</v>
      </c>
      <c r="C20" s="4">
        <v>251.49</v>
      </c>
      <c r="D20" s="4">
        <v>285.22</v>
      </c>
    </row>
    <row r="21" spans="1:4">
      <c r="A21" s="4" t="s">
        <v>91</v>
      </c>
      <c r="C21" s="4">
        <v>4426</v>
      </c>
      <c r="D21" s="4">
        <v>5019.63</v>
      </c>
    </row>
    <row r="22" spans="1:4">
      <c r="A22" s="4" t="s">
        <v>92</v>
      </c>
      <c r="C22" s="4">
        <f>SUBTOTAL(9,C19:C21)</f>
        <v>5081.41</v>
      </c>
      <c r="D22" s="4">
        <f>SUBTOTAL(9,D19:D21)</f>
        <v>5762.95</v>
      </c>
    </row>
    <row r="23" spans="1:1">
      <c r="A23" s="4" t="s">
        <v>93</v>
      </c>
    </row>
  </sheetData>
  <autoFilter ref="A1:XFD23">
    <filterColumn colId="3">
      <filters blank="1">
        <filter val="330"/>
        <filter val="630"/>
        <filter val="5081.41"/>
        <filter val="322"/>
        <filter val="403.92"/>
        <filter val="623"/>
        <filter val="315"/>
        <filter val="616"/>
        <filter val="251.4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.88888888888889" defaultRowHeight="13.2" outlineLevelRow="2"/>
  <cols>
    <col min="1" max="1" width="12.8888888888889" style="1"/>
    <col min="2" max="16383" width="8.88888888888889" style="1"/>
  </cols>
  <sheetData>
    <row r="1" s="1" customFormat="1" spans="1:22">
      <c r="A1" s="2" t="s">
        <v>94</v>
      </c>
      <c r="B1" s="2" t="s">
        <v>95</v>
      </c>
      <c r="C1" s="2" t="s">
        <v>96</v>
      </c>
      <c r="D1" s="2" t="s">
        <v>97</v>
      </c>
      <c r="E1" s="2" t="s">
        <v>13</v>
      </c>
      <c r="F1" s="2" t="s">
        <v>5</v>
      </c>
      <c r="G1" s="2" t="s">
        <v>6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3">
        <v>999221962816623</v>
      </c>
      <c r="B2" s="1" t="s">
        <v>113</v>
      </c>
      <c r="C2" s="1" t="s">
        <v>114</v>
      </c>
      <c r="D2" s="1" t="s">
        <v>115</v>
      </c>
      <c r="E2" s="1" t="s">
        <v>51</v>
      </c>
      <c r="F2" s="1" t="s">
        <v>116</v>
      </c>
      <c r="G2" s="1" t="s">
        <v>117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119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  <c r="U2" s="1" t="s">
        <v>128</v>
      </c>
      <c r="V2" s="1" t="s">
        <v>129</v>
      </c>
    </row>
    <row r="3" s="1" customFormat="1" spans="1:22">
      <c r="A3" s="3">
        <v>999221956725703</v>
      </c>
      <c r="B3" s="1" t="s">
        <v>113</v>
      </c>
      <c r="C3" s="1" t="s">
        <v>130</v>
      </c>
      <c r="D3" s="1" t="s">
        <v>131</v>
      </c>
      <c r="E3" s="1" t="s">
        <v>31</v>
      </c>
      <c r="F3" s="1" t="s">
        <v>113</v>
      </c>
      <c r="G3" s="1" t="s">
        <v>117</v>
      </c>
      <c r="H3" s="1" t="s">
        <v>118</v>
      </c>
      <c r="I3" s="1" t="s">
        <v>132</v>
      </c>
      <c r="J3" s="1" t="s">
        <v>120</v>
      </c>
      <c r="K3" s="1" t="s">
        <v>132</v>
      </c>
      <c r="L3" s="1" t="s">
        <v>132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133</v>
      </c>
      <c r="S3" s="1" t="s">
        <v>126</v>
      </c>
      <c r="T3" s="1" t="s">
        <v>127</v>
      </c>
      <c r="U3" s="1" t="s">
        <v>134</v>
      </c>
      <c r="V3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2023-01-05T01:45:00Z</dcterms:created>
  <dcterms:modified xsi:type="dcterms:W3CDTF">2023-01-05T02:09:24Z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9AA9FB61C5D14DAC9F65B58FCC39B25F</vt:lpwstr>
  </property>
  <property fmtid="{D5CDD505-2E9C-101B-9397-08002B2CF9AE}" pid="3" name="KSOProductBuildVer">
    <vt:lpwstr>2052-11.1.0.13703</vt:lpwstr>
  </property>
</Properties>
</file>