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<sst xmlns="http://schemas.openxmlformats.org/spreadsheetml/2006/main" count="370" uniqueCount="168">
  <si>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</si>
  <si>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</si>
  <si>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</si>
  <si>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</si>
  <si>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</si>
  <si>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</si>
  <si>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</si>
  <si>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</si>
  <si>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</si>
  <si>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</si>
  <si>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</si>
  <si>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</si>
  <si>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</si>
  <si>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</si>
  <si>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</si>
  <si>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</si>
  <si>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</si>
  <si>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</si>
  <si>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</si>
  <si>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</si>
  <si>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</si>
  <si>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</si>
  <si>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</si>
  <si>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</si>
  <si>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</si>
  <si>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21950472980	</t>
  </si>
  <si>
    <t>Ctrip</t>
  </si>
  <si>
    <t>正常</t>
  </si>
  <si>
    <t>[广州]广东胜利宾馆(27091341)</t>
  </si>
  <si>
    <t>高级大床房&lt;双人入住&gt;&lt;内宾&gt;&lt;预付&gt;&lt;无早&gt;</t>
  </si>
  <si>
    <t>CNY</t>
  </si>
  <si>
    <t>何凤鸣</t>
  </si>
  <si>
    <t>CA363230106CNY</t>
  </si>
  <si>
    <t>未提现</t>
  </si>
  <si>
    <t>携程开票</t>
  </si>
  <si>
    <t xml:space="preserve">2883259	</t>
  </si>
  <si>
    <t xml:space="preserve">	</t>
  </si>
  <si>
    <t xml:space="preserve">999221961448402	</t>
  </si>
  <si>
    <t>[香港]奕居(The Upper House)(17083495)</t>
  </si>
  <si>
    <t>Studio 70 豪华房&lt;双人入住&gt;&lt;内宾&gt;&lt;预付&gt;&lt;双早&gt;</t>
  </si>
  <si>
    <t>Lei/Ming</t>
  </si>
  <si>
    <t xml:space="preserve">2886499	</t>
  </si>
  <si>
    <t xml:space="preserve">999221962817348	</t>
  </si>
  <si>
    <t>[西安]西安临潼悦椿温泉酒店(9825003)</t>
  </si>
  <si>
    <t>御园大床房&lt;双人入住&gt;&lt;内宾&gt;&lt;预付&gt;&lt;无早&gt;</t>
  </si>
  <si>
    <t>张涛</t>
  </si>
  <si>
    <t xml:space="preserve">2887353	</t>
  </si>
  <si>
    <t xml:space="preserve">HBD-373297-439-2487244	</t>
  </si>
  <si>
    <t xml:space="preserve">999221963848199	</t>
  </si>
  <si>
    <t>[梅州]梅州白天鹅迎宾馆(100697959)</t>
  </si>
  <si>
    <t>商务江景双床房&lt;超值特惠&gt;&lt;双人入住&gt;&lt;日历房套餐高价值&gt;&lt;单早&gt;&lt;新酒店礼盒&gt;</t>
  </si>
  <si>
    <t>张铁英</t>
  </si>
  <si>
    <t xml:space="preserve">999221968346277	</t>
  </si>
  <si>
    <t>商务江景大床房&lt;特惠专享&gt;&lt;双人入住&gt;&lt;日历房套餐高价值&gt;&lt;双早&gt;&lt;新酒店礼盒&gt;</t>
  </si>
  <si>
    <t>薛贞祥</t>
  </si>
  <si>
    <t xml:space="preserve">999221968894031	</t>
  </si>
  <si>
    <t>[南昌]南昌金陵大酒店(69312620)</t>
  </si>
  <si>
    <t>高级湖景大床间&lt;双人入住&gt;&lt;内宾&gt;&lt;预付&gt;&lt;无早&gt;</t>
  </si>
  <si>
    <t>邱峰</t>
  </si>
  <si>
    <t xml:space="preserve">2889340	</t>
  </si>
  <si>
    <t xml:space="preserve">999221969446032	</t>
  </si>
  <si>
    <t>[香港]香港广易商务宾馆(家庭旅馆)(WIDE EVER HOSTEL)(2981749)</t>
  </si>
  <si>
    <t>大床房&lt;特惠专享&gt;&lt;双人入住&gt;&lt;无早&gt;</t>
  </si>
  <si>
    <t>TONG/KIN SANG</t>
  </si>
  <si>
    <t xml:space="preserve">2889686	</t>
  </si>
  <si>
    <t xml:space="preserve">21970313421	</t>
  </si>
  <si>
    <t>商务江景大床房&lt;超值特惠&gt;&lt;双人入住&gt;&lt;日历房套餐高价值&gt;&lt;单早&gt;&lt;新酒店礼盒&gt;</t>
  </si>
  <si>
    <t>卢一祺</t>
  </si>
  <si>
    <t xml:space="preserve">999221972116855	</t>
  </si>
  <si>
    <t>李永超,佘婉娆</t>
  </si>
  <si>
    <t xml:space="preserve">999221973419532	</t>
  </si>
  <si>
    <t>冼学艺</t>
  </si>
  <si>
    <t xml:space="preserve">21973754232	</t>
  </si>
  <si>
    <t>朱彬</t>
  </si>
  <si>
    <t xml:space="preserve">999221974706721	</t>
  </si>
  <si>
    <t>[梅州]梅州麓湖山酒店(67856423)</t>
  </si>
  <si>
    <t>标准双床房&lt;双人入住&gt;&lt;升级特惠&gt;&lt;双早&gt;&lt;新高价值日历房套餐&gt;&lt;新酒店礼盒&gt;</t>
  </si>
  <si>
    <t>吴文婷</t>
  </si>
  <si>
    <t xml:space="preserve">999221974989561	</t>
  </si>
  <si>
    <t>柯连春</t>
  </si>
  <si>
    <t xml:space="preserve">999221975434270	</t>
  </si>
  <si>
    <t>商务江景双床房&lt;特惠专享&gt;&lt;双人入住&gt;&lt;日历房套餐高价值&gt;&lt;双早&gt;&lt;新酒店礼盒&gt;</t>
  </si>
  <si>
    <t>梁田</t>
  </si>
  <si>
    <t xml:space="preserve">999221976156864	</t>
  </si>
  <si>
    <t>[梅州]梅州客都大酒店(100660732)</t>
  </si>
  <si>
    <t>豪华大床房&lt;特惠专享&gt;&lt;双人入住&gt;&lt;双早&gt;</t>
  </si>
  <si>
    <t>陈怡锴</t>
  </si>
  <si>
    <t xml:space="preserve">2892228	</t>
  </si>
  <si>
    <t>取消</t>
  </si>
  <si>
    <t>，</t>
  </si>
  <si>
    <t>999221963848199</t>
  </si>
  <si>
    <t>202212201117580021</t>
  </si>
  <si>
    <t>999221968346277</t>
  </si>
  <si>
    <t>202212201808470071</t>
  </si>
  <si>
    <t>202212210952310068</t>
  </si>
  <si>
    <t>999221972116855</t>
  </si>
  <si>
    <t>202212211100280025</t>
  </si>
  <si>
    <t>999221973419532</t>
  </si>
  <si>
    <t>202212211309400021</t>
  </si>
  <si>
    <t>202212211350580025</t>
  </si>
  <si>
    <t>999221974706721</t>
  </si>
  <si>
    <t>202212211603480071</t>
  </si>
  <si>
    <t>999221974989561</t>
  </si>
  <si>
    <t>202212211730300071</t>
  </si>
  <si>
    <t>999221975434270</t>
  </si>
  <si>
    <t>202212211916460034</t>
  </si>
  <si>
    <t>A230106095646481</t>
  </si>
  <si>
    <t>A230106095726481</t>
  </si>
  <si>
    <t>房集：i230106101330 3503.25元</t>
  </si>
  <si>
    <t>CNY / HKD 当前参考汇率: 1.135638646</t>
  </si>
  <si>
    <t>总计： 13104.06 CNY/
14881.48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</si>
  <si>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</si>
  <si>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</si>
  <si>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</si>
  <si>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</si>
  <si>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</si>
  <si>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</si>
  <si>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</si>
  <si>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</si>
  <si>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</si>
  <si>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</si>
  <si>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</si>
  <si>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</si>
  <si>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</si>
  <si>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</si>
  <si>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</si>
  <si>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</si>
  <si>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</si>
  <si>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</si>
  <si>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</si>
  <si>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2022-12-20</t>
  </si>
  <si>
    <t>2889686</t>
  </si>
  <si>
    <t>香港广易商务宾馆(家庭旅馆)</t>
  </si>
  <si>
    <t>TONG KIN SANG</t>
  </si>
  <si>
    <t>2022-12-22</t>
  </si>
  <si>
    <t>退房日周结</t>
  </si>
  <si>
    <t>489.60</t>
  </si>
  <si>
    <t>RMB</t>
  </si>
  <si>
    <t>0</t>
  </si>
  <si>
    <t>0.00</t>
  </si>
  <si>
    <t>携程国内直连(DD)</t>
  </si>
  <si>
    <t>01.011249</t>
  </si>
  <si>
    <t>2022-12-20 22:41:15</t>
  </si>
  <si>
    <t>否</t>
  </si>
  <si>
    <t>汇智国际旅游发展有限公司</t>
  </si>
  <si>
    <t>直采</t>
  </si>
  <si>
    <t>中国</t>
  </si>
  <si>
    <t>2889340</t>
  </si>
  <si>
    <t>南昌金陵大酒店</t>
  </si>
  <si>
    <t>2022-12-21</t>
  </si>
  <si>
    <t>396.93</t>
  </si>
  <si>
    <t>2022-12-20 20:15:10</t>
  </si>
  <si>
    <t>直连</t>
  </si>
  <si>
    <t>2022-12-19</t>
  </si>
  <si>
    <t>2887353</t>
  </si>
  <si>
    <t>西安临潼悦椿温泉酒店</t>
  </si>
  <si>
    <t>573.68</t>
  </si>
  <si>
    <t>2022-12-19 23:44:15</t>
  </si>
  <si>
    <t>2886499</t>
  </si>
  <si>
    <t>奕居</t>
  </si>
  <si>
    <t>Lei Ming</t>
  </si>
  <si>
    <t>7457.84</t>
  </si>
  <si>
    <t>2022-12-19 18:15:36</t>
  </si>
  <si>
    <t>2022-12-18</t>
  </si>
  <si>
    <t>2883259</t>
  </si>
  <si>
    <t>广东胜利宾馆</t>
  </si>
  <si>
    <t>682.76</t>
  </si>
  <si>
    <t>2022-12-18 09:29:08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</si>
</sst>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11</xdr:col>
      <xdr:colOff>381000</xdr:colOff>
      <xdr:row>49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40480"/>
          <a:ext cx="8382000" cy="4137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44915</v>
      </c>
      <c r="G2" s="6">
        <v>44917</v>
      </c>
      <c r="H2" s="4">
        <v>1</v>
      </c>
      <c r="I2" s="4">
        <v>2</v>
      </c>
      <c r="J2" s="4">
        <v>2</v>
      </c>
      <c r="K2" s="4" t="s">
        <v>30</v>
      </c>
      <c r="L2" s="4">
        <v>682.76</v>
      </c>
      <c r="M2" s="4">
        <v>682.76</v>
      </c>
      <c r="N2" s="4" t="s">
        <v>31</v>
      </c>
      <c r="O2" s="4" t="s">
        <v>32</v>
      </c>
      <c r="P2" s="4" t="s">
        <v>33</v>
      </c>
      <c r="Q2" s="4">
        <v>0</v>
      </c>
      <c r="R2" s="8">
        <v>44913.0000115741</v>
      </c>
      <c r="S2" s="6">
        <v>44932</v>
      </c>
      <c r="T2" s="4" t="s">
        <v>34</v>
      </c>
      <c r="U2" s="4">
        <v>682.76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44915</v>
      </c>
      <c r="G3" s="6">
        <v>44917</v>
      </c>
      <c r="H3" s="4">
        <v>1</v>
      </c>
      <c r="I3" s="4">
        <v>2</v>
      </c>
      <c r="J3" s="4">
        <v>2</v>
      </c>
      <c r="K3" s="4" t="s">
        <v>30</v>
      </c>
      <c r="L3" s="4">
        <v>7457.84</v>
      </c>
      <c r="M3" s="4">
        <v>7457.84</v>
      </c>
      <c r="N3" s="4" t="s">
        <v>40</v>
      </c>
      <c r="O3" s="4" t="s">
        <v>32</v>
      </c>
      <c r="P3" s="4" t="s">
        <v>33</v>
      </c>
      <c r="Q3" s="4">
        <v>0</v>
      </c>
      <c r="R3" s="8">
        <v>44914</v>
      </c>
      <c r="S3" s="6">
        <v>44932</v>
      </c>
      <c r="T3" s="4" t="s">
        <v>34</v>
      </c>
      <c r="U3" s="4">
        <v>7457.84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44916</v>
      </c>
      <c r="G4" s="6">
        <v>44917</v>
      </c>
      <c r="H4" s="4">
        <v>1</v>
      </c>
      <c r="I4" s="4">
        <v>1</v>
      </c>
      <c r="J4" s="4">
        <v>1</v>
      </c>
      <c r="K4" s="4" t="s">
        <v>30</v>
      </c>
      <c r="L4" s="4">
        <v>573.68</v>
      </c>
      <c r="M4" s="4">
        <v>573.68</v>
      </c>
      <c r="N4" s="4" t="s">
        <v>45</v>
      </c>
      <c r="O4" s="4" t="s">
        <v>32</v>
      </c>
      <c r="P4" s="4" t="s">
        <v>33</v>
      </c>
      <c r="Q4" s="4">
        <v>0</v>
      </c>
      <c r="R4" s="8">
        <v>44914</v>
      </c>
      <c r="S4" s="6">
        <v>44932</v>
      </c>
      <c r="T4" s="4" t="s">
        <v>34</v>
      </c>
      <c r="U4" s="4">
        <v>573.68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44915</v>
      </c>
      <c r="G5" s="6">
        <v>44917</v>
      </c>
      <c r="H5" s="4">
        <v>1</v>
      </c>
      <c r="I5" s="4">
        <v>2</v>
      </c>
      <c r="J5" s="4">
        <v>2</v>
      </c>
      <c r="K5" s="4" t="s">
        <v>30</v>
      </c>
      <c r="L5" s="4">
        <v>667.5</v>
      </c>
      <c r="M5" s="4">
        <v>667.5</v>
      </c>
      <c r="N5" s="4" t="s">
        <v>51</v>
      </c>
      <c r="O5" s="4" t="s">
        <v>32</v>
      </c>
      <c r="P5" s="4" t="s">
        <v>33</v>
      </c>
      <c r="Q5" s="4">
        <v>0</v>
      </c>
      <c r="R5" s="8">
        <v>44915</v>
      </c>
      <c r="S5" s="6">
        <v>44932</v>
      </c>
      <c r="T5" s="4" t="s">
        <v>34</v>
      </c>
      <c r="U5" s="4">
        <v>667.5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49</v>
      </c>
      <c r="E6" s="4" t="s">
        <v>53</v>
      </c>
      <c r="F6" s="6">
        <v>44916</v>
      </c>
      <c r="G6" s="6">
        <v>44917</v>
      </c>
      <c r="H6" s="4">
        <v>1</v>
      </c>
      <c r="I6" s="4">
        <v>1</v>
      </c>
      <c r="J6" s="4">
        <v>1</v>
      </c>
      <c r="K6" s="4" t="s">
        <v>30</v>
      </c>
      <c r="L6" s="4">
        <v>360</v>
      </c>
      <c r="M6" s="4">
        <v>360</v>
      </c>
      <c r="N6" s="4" t="s">
        <v>54</v>
      </c>
      <c r="O6" s="4" t="s">
        <v>32</v>
      </c>
      <c r="P6" s="4" t="s">
        <v>33</v>
      </c>
      <c r="Q6" s="4">
        <v>0</v>
      </c>
      <c r="R6" s="8">
        <v>44915</v>
      </c>
      <c r="S6" s="6">
        <v>44932</v>
      </c>
      <c r="T6" s="4" t="s">
        <v>34</v>
      </c>
      <c r="U6" s="4">
        <v>360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44916</v>
      </c>
      <c r="G7" s="6">
        <v>44917</v>
      </c>
      <c r="H7" s="4">
        <v>1</v>
      </c>
      <c r="I7" s="4">
        <v>1</v>
      </c>
      <c r="J7" s="4">
        <v>1</v>
      </c>
      <c r="K7" s="4" t="s">
        <v>30</v>
      </c>
      <c r="L7" s="4">
        <v>396.93</v>
      </c>
      <c r="M7" s="4">
        <v>396.93</v>
      </c>
      <c r="N7" s="4" t="s">
        <v>58</v>
      </c>
      <c r="O7" s="4" t="s">
        <v>32</v>
      </c>
      <c r="P7" s="4" t="s">
        <v>33</v>
      </c>
      <c r="Q7" s="4">
        <v>0</v>
      </c>
      <c r="R7" s="8">
        <v>44915</v>
      </c>
      <c r="S7" s="6">
        <v>44932</v>
      </c>
      <c r="T7" s="4" t="s">
        <v>34</v>
      </c>
      <c r="U7" s="4">
        <v>396.93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44915</v>
      </c>
      <c r="G8" s="6">
        <v>44917</v>
      </c>
      <c r="H8" s="4">
        <v>1</v>
      </c>
      <c r="I8" s="4">
        <v>2</v>
      </c>
      <c r="J8" s="4">
        <v>2</v>
      </c>
      <c r="K8" s="4" t="s">
        <v>30</v>
      </c>
      <c r="L8" s="4">
        <v>489.6</v>
      </c>
      <c r="M8" s="4">
        <v>489.6</v>
      </c>
      <c r="N8" s="4" t="s">
        <v>63</v>
      </c>
      <c r="O8" s="4" t="s">
        <v>32</v>
      </c>
      <c r="P8" s="4" t="s">
        <v>33</v>
      </c>
      <c r="Q8" s="4">
        <v>0</v>
      </c>
      <c r="R8" s="8">
        <v>44915</v>
      </c>
      <c r="S8" s="6">
        <v>44932</v>
      </c>
      <c r="T8" s="4" t="s">
        <v>34</v>
      </c>
      <c r="U8" s="4">
        <v>489.6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49</v>
      </c>
      <c r="E9" s="4" t="s">
        <v>66</v>
      </c>
      <c r="F9" s="6">
        <v>44916</v>
      </c>
      <c r="G9" s="6">
        <v>44917</v>
      </c>
      <c r="H9" s="4">
        <v>1</v>
      </c>
      <c r="I9" s="4">
        <v>1</v>
      </c>
      <c r="J9" s="4">
        <v>1</v>
      </c>
      <c r="K9" s="4" t="s">
        <v>30</v>
      </c>
      <c r="L9" s="4">
        <v>311.5</v>
      </c>
      <c r="M9" s="4">
        <v>311.5</v>
      </c>
      <c r="N9" s="4" t="s">
        <v>67</v>
      </c>
      <c r="O9" s="4" t="s">
        <v>32</v>
      </c>
      <c r="P9" s="4" t="s">
        <v>33</v>
      </c>
      <c r="Q9" s="4">
        <v>0</v>
      </c>
      <c r="R9" s="8">
        <v>44916.0000115741</v>
      </c>
      <c r="S9" s="6">
        <v>44932</v>
      </c>
      <c r="T9" s="4" t="s">
        <v>34</v>
      </c>
      <c r="U9" s="4">
        <v>311.5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49</v>
      </c>
      <c r="E10" s="4" t="s">
        <v>50</v>
      </c>
      <c r="F10" s="6">
        <v>44916</v>
      </c>
      <c r="G10" s="6">
        <v>44917</v>
      </c>
      <c r="H10" s="4">
        <v>2</v>
      </c>
      <c r="I10" s="4">
        <v>1</v>
      </c>
      <c r="J10" s="4">
        <v>2</v>
      </c>
      <c r="K10" s="4" t="s">
        <v>30</v>
      </c>
      <c r="L10" s="4">
        <v>623</v>
      </c>
      <c r="M10" s="4">
        <v>623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44916</v>
      </c>
      <c r="S10" s="6">
        <v>44932</v>
      </c>
      <c r="T10" s="4" t="s">
        <v>34</v>
      </c>
      <c r="U10" s="4">
        <v>623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49</v>
      </c>
      <c r="E11" s="4" t="s">
        <v>50</v>
      </c>
      <c r="F11" s="6">
        <v>44916</v>
      </c>
      <c r="G11" s="6">
        <v>44917</v>
      </c>
      <c r="H11" s="4">
        <v>1</v>
      </c>
      <c r="I11" s="4">
        <v>1</v>
      </c>
      <c r="J11" s="4">
        <v>1</v>
      </c>
      <c r="K11" s="4" t="s">
        <v>30</v>
      </c>
      <c r="L11" s="4">
        <v>333.75</v>
      </c>
      <c r="M11" s="4">
        <v>333.75</v>
      </c>
      <c r="N11" s="4" t="s">
        <v>71</v>
      </c>
      <c r="O11" s="4" t="s">
        <v>32</v>
      </c>
      <c r="P11" s="4" t="s">
        <v>33</v>
      </c>
      <c r="Q11" s="4">
        <v>0</v>
      </c>
      <c r="R11" s="8">
        <v>44916</v>
      </c>
      <c r="S11" s="6">
        <v>44932</v>
      </c>
      <c r="T11" s="4" t="s">
        <v>34</v>
      </c>
      <c r="U11" s="4">
        <v>333.75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49</v>
      </c>
      <c r="E12" s="4" t="s">
        <v>66</v>
      </c>
      <c r="F12" s="6">
        <v>44916</v>
      </c>
      <c r="G12" s="6">
        <v>44917</v>
      </c>
      <c r="H12" s="4">
        <v>1</v>
      </c>
      <c r="I12" s="4">
        <v>1</v>
      </c>
      <c r="J12" s="4">
        <v>1</v>
      </c>
      <c r="K12" s="4" t="s">
        <v>30</v>
      </c>
      <c r="L12" s="4">
        <v>311.5</v>
      </c>
      <c r="M12" s="4">
        <v>311.5</v>
      </c>
      <c r="N12" s="4" t="s">
        <v>73</v>
      </c>
      <c r="O12" s="4" t="s">
        <v>32</v>
      </c>
      <c r="P12" s="4" t="s">
        <v>33</v>
      </c>
      <c r="Q12" s="4">
        <v>0</v>
      </c>
      <c r="R12" s="8">
        <v>44916.0000115741</v>
      </c>
      <c r="S12" s="6">
        <v>44932</v>
      </c>
      <c r="T12" s="4" t="s">
        <v>34</v>
      </c>
      <c r="U12" s="4">
        <v>311.5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44916</v>
      </c>
      <c r="G13" s="6">
        <v>44917</v>
      </c>
      <c r="H13" s="4">
        <v>1</v>
      </c>
      <c r="I13" s="4">
        <v>1</v>
      </c>
      <c r="J13" s="4">
        <v>1</v>
      </c>
      <c r="K13" s="4" t="s">
        <v>30</v>
      </c>
      <c r="L13" s="4">
        <v>266</v>
      </c>
      <c r="M13" s="4">
        <v>266</v>
      </c>
      <c r="N13" s="4" t="s">
        <v>77</v>
      </c>
      <c r="O13" s="4" t="s">
        <v>32</v>
      </c>
      <c r="P13" s="4" t="s">
        <v>33</v>
      </c>
      <c r="Q13" s="4">
        <v>0</v>
      </c>
      <c r="R13" s="8">
        <v>44916</v>
      </c>
      <c r="S13" s="6">
        <v>44932</v>
      </c>
      <c r="T13" s="4" t="s">
        <v>34</v>
      </c>
      <c r="U13" s="4">
        <v>266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49</v>
      </c>
      <c r="E14" s="4" t="s">
        <v>53</v>
      </c>
      <c r="F14" s="6">
        <v>44916</v>
      </c>
      <c r="G14" s="6">
        <v>44917</v>
      </c>
      <c r="H14" s="4">
        <v>1</v>
      </c>
      <c r="I14" s="4">
        <v>1</v>
      </c>
      <c r="J14" s="4">
        <v>1</v>
      </c>
      <c r="K14" s="4" t="s">
        <v>30</v>
      </c>
      <c r="L14" s="4">
        <v>315</v>
      </c>
      <c r="M14" s="4">
        <v>315</v>
      </c>
      <c r="N14" s="4" t="s">
        <v>79</v>
      </c>
      <c r="O14" s="4" t="s">
        <v>32</v>
      </c>
      <c r="P14" s="4" t="s">
        <v>33</v>
      </c>
      <c r="Q14" s="4">
        <v>0</v>
      </c>
      <c r="R14" s="8">
        <v>44916</v>
      </c>
      <c r="S14" s="6">
        <v>44932</v>
      </c>
      <c r="T14" s="4" t="s">
        <v>34</v>
      </c>
      <c r="U14" s="4">
        <v>315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49</v>
      </c>
      <c r="E15" s="4" t="s">
        <v>81</v>
      </c>
      <c r="F15" s="6">
        <v>44916</v>
      </c>
      <c r="G15" s="6">
        <v>44917</v>
      </c>
      <c r="H15" s="4">
        <v>1</v>
      </c>
      <c r="I15" s="4">
        <v>1</v>
      </c>
      <c r="J15" s="4">
        <v>1</v>
      </c>
      <c r="K15" s="4" t="s">
        <v>30</v>
      </c>
      <c r="L15" s="4">
        <v>315</v>
      </c>
      <c r="M15" s="4">
        <v>315</v>
      </c>
      <c r="N15" s="4" t="s">
        <v>82</v>
      </c>
      <c r="O15" s="4" t="s">
        <v>32</v>
      </c>
      <c r="P15" s="4" t="s">
        <v>33</v>
      </c>
      <c r="Q15" s="4">
        <v>0</v>
      </c>
      <c r="R15" s="8">
        <v>44916</v>
      </c>
      <c r="S15" s="6">
        <v>44932</v>
      </c>
      <c r="T15" s="4" t="s">
        <v>34</v>
      </c>
      <c r="U15" s="4">
        <v>315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44916</v>
      </c>
      <c r="G16" s="6">
        <v>44917</v>
      </c>
      <c r="H16" s="4">
        <v>1</v>
      </c>
      <c r="I16" s="4">
        <v>1</v>
      </c>
      <c r="J16" s="4">
        <v>1</v>
      </c>
      <c r="K16" s="4" t="s">
        <v>30</v>
      </c>
      <c r="L16" s="4">
        <v>336.6</v>
      </c>
      <c r="M16" s="4">
        <v>336.6</v>
      </c>
      <c r="N16" s="4" t="s">
        <v>86</v>
      </c>
      <c r="O16" s="4" t="s">
        <v>32</v>
      </c>
      <c r="P16" s="4" t="s">
        <v>33</v>
      </c>
      <c r="Q16" s="4">
        <v>0</v>
      </c>
      <c r="R16" s="8">
        <v>44916</v>
      </c>
      <c r="S16" s="6">
        <v>44932</v>
      </c>
      <c r="T16" s="4" t="s">
        <v>34</v>
      </c>
      <c r="U16" s="4">
        <v>336.6</v>
      </c>
      <c r="V16" s="4">
        <v>0</v>
      </c>
      <c r="W16" s="4">
        <v>0</v>
      </c>
      <c r="X16" s="4" t="s">
        <v>87</v>
      </c>
      <c r="Y16" s="4" t="s">
        <v>36</v>
      </c>
    </row>
    <row r="17" s="4" customFormat="1" spans="1:25">
      <c r="A17" s="4" t="s">
        <v>83</v>
      </c>
      <c r="B17" s="4" t="s">
        <v>26</v>
      </c>
      <c r="C17" s="4" t="s">
        <v>88</v>
      </c>
      <c r="D17" s="4" t="s">
        <v>84</v>
      </c>
      <c r="E17" s="4" t="s">
        <v>85</v>
      </c>
      <c r="F17" s="6">
        <v>44916</v>
      </c>
      <c r="G17" s="6">
        <v>44917</v>
      </c>
      <c r="H17" s="4">
        <v>1</v>
      </c>
      <c r="I17" s="4">
        <v>1</v>
      </c>
      <c r="J17" s="4">
        <v>1</v>
      </c>
      <c r="K17" s="4" t="s">
        <v>30</v>
      </c>
      <c r="L17" s="4">
        <v>-336.6</v>
      </c>
      <c r="M17" s="4">
        <v>-336.6</v>
      </c>
      <c r="N17" s="4" t="s">
        <v>86</v>
      </c>
      <c r="O17" s="4" t="s">
        <v>32</v>
      </c>
      <c r="P17" s="4" t="s">
        <v>33</v>
      </c>
      <c r="Q17" s="4">
        <v>0</v>
      </c>
      <c r="R17" s="8">
        <v>44916</v>
      </c>
      <c r="S17" s="6">
        <v>44932</v>
      </c>
      <c r="T17" s="4" t="s">
        <v>34</v>
      </c>
      <c r="U17" s="4">
        <v>-336.6</v>
      </c>
      <c r="V17" s="4">
        <v>0</v>
      </c>
      <c r="W17" s="4">
        <v>0</v>
      </c>
      <c r="X17" s="4" t="s">
        <v>87</v>
      </c>
      <c r="Y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1" sqref="A21:D25"/>
    </sheetView>
  </sheetViews>
  <sheetFormatPr defaultColWidth="10" defaultRowHeight="14.4"/>
  <cols>
    <col min="1" max="1" width="12.8888888888889" style="4"/>
    <col min="2" max="3" width="11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hidden="1" spans="1:9">
      <c r="A2" s="5">
        <v>21950472980</v>
      </c>
      <c r="B2" s="6">
        <v>44915</v>
      </c>
      <c r="C2" s="6">
        <v>44917</v>
      </c>
      <c r="D2" s="4">
        <v>682.76</v>
      </c>
      <c r="E2" s="4" t="str">
        <f>VLOOKUP(A2,HOP!A:L,12,0)</f>
        <v>682.76</v>
      </c>
      <c r="F2" s="4" t="str">
        <f>VLOOKUP(A2,HOP!A:C,3,0)</f>
        <v>2883259</v>
      </c>
      <c r="G2" s="4">
        <f>D2-E2</f>
        <v>0</v>
      </c>
      <c r="H2" s="4" t="str">
        <f>$H$1&amp;F2</f>
        <v>，2883259</v>
      </c>
      <c r="I2" s="4" t="str">
        <f>VLOOKUP(A2,HOP!A:U,21,0)</f>
        <v>直连</v>
      </c>
    </row>
    <row r="3" s="4" customFormat="1" hidden="1" spans="1:9">
      <c r="A3" s="5">
        <v>999221961448402</v>
      </c>
      <c r="B3" s="6">
        <v>44915</v>
      </c>
      <c r="C3" s="6">
        <v>44917</v>
      </c>
      <c r="D3" s="4">
        <v>7457.84</v>
      </c>
      <c r="E3" s="4" t="str">
        <f>VLOOKUP(A3,HOP!A:L,12,0)</f>
        <v>7457.84</v>
      </c>
      <c r="F3" s="4" t="str">
        <f>VLOOKUP(A3,HOP!A:C,3,0)</f>
        <v>2886499</v>
      </c>
      <c r="G3" s="4">
        <f t="shared" ref="G3:G16" si="0">D3-E3</f>
        <v>0</v>
      </c>
      <c r="H3" s="4" t="str">
        <f t="shared" ref="H3:H16" si="1">$H$1&amp;F3</f>
        <v>，2886499</v>
      </c>
      <c r="I3" s="4" t="str">
        <f>VLOOKUP(A3,HOP!A:U,21,0)</f>
        <v>直连</v>
      </c>
    </row>
    <row r="4" s="4" customFormat="1" hidden="1" spans="1:9">
      <c r="A4" s="5">
        <v>999221962817348</v>
      </c>
      <c r="B4" s="6">
        <v>44916</v>
      </c>
      <c r="C4" s="6">
        <v>44917</v>
      </c>
      <c r="D4" s="4">
        <v>573.68</v>
      </c>
      <c r="E4" s="4" t="str">
        <f>VLOOKUP(A4,HOP!A:L,12,0)</f>
        <v>573.68</v>
      </c>
      <c r="F4" s="4" t="str">
        <f>VLOOKUP(A4,HOP!A:C,3,0)</f>
        <v>2887353</v>
      </c>
      <c r="G4" s="4">
        <f t="shared" si="0"/>
        <v>0</v>
      </c>
      <c r="H4" s="4" t="str">
        <f t="shared" si="1"/>
        <v>，2887353</v>
      </c>
      <c r="I4" s="4" t="str">
        <f>VLOOKUP(A4,HOP!A:U,21,0)</f>
        <v>直连</v>
      </c>
    </row>
    <row r="5" s="4" customFormat="1" spans="1:10">
      <c r="A5" s="9" t="s">
        <v>90</v>
      </c>
      <c r="B5" s="6">
        <v>44915</v>
      </c>
      <c r="C5" s="6">
        <v>44917</v>
      </c>
      <c r="D5" s="4">
        <v>667.5</v>
      </c>
      <c r="E5" s="4">
        <v>667.5</v>
      </c>
      <c r="F5" s="10" t="s">
        <v>91</v>
      </c>
      <c r="G5" s="4">
        <f t="shared" si="0"/>
        <v>0</v>
      </c>
      <c r="H5" s="4" t="str">
        <f t="shared" si="1"/>
        <v>，202212201117580021</v>
      </c>
      <c r="I5" s="4" t="e">
        <f>VLOOKUP(A5,HOP!A:U,21,0)</f>
        <v>#N/A</v>
      </c>
      <c r="J5" s="7">
        <v>12.2</v>
      </c>
    </row>
    <row r="6" s="4" customFormat="1" spans="1:10">
      <c r="A6" s="9" t="s">
        <v>92</v>
      </c>
      <c r="B6" s="6">
        <v>44916</v>
      </c>
      <c r="C6" s="6">
        <v>44917</v>
      </c>
      <c r="D6" s="4">
        <v>360</v>
      </c>
      <c r="E6" s="4">
        <v>360</v>
      </c>
      <c r="F6" s="10" t="s">
        <v>93</v>
      </c>
      <c r="G6" s="4">
        <f t="shared" si="0"/>
        <v>0</v>
      </c>
      <c r="H6" s="4" t="str">
        <f t="shared" si="1"/>
        <v>，202212201808470071</v>
      </c>
      <c r="I6" s="4" t="e">
        <f>VLOOKUP(A6,HOP!A:U,21,0)</f>
        <v>#N/A</v>
      </c>
      <c r="J6" s="7">
        <v>12.2</v>
      </c>
    </row>
    <row r="7" s="4" customFormat="1" hidden="1" spans="1:9">
      <c r="A7" s="5">
        <v>999221968894031</v>
      </c>
      <c r="B7" s="6">
        <v>44916</v>
      </c>
      <c r="C7" s="6">
        <v>44917</v>
      </c>
      <c r="D7" s="4">
        <v>396.93</v>
      </c>
      <c r="E7" s="4" t="str">
        <f>VLOOKUP(A7,HOP!A:L,12,0)</f>
        <v>396.93</v>
      </c>
      <c r="F7" s="4" t="str">
        <f>VLOOKUP(A7,HOP!A:C,3,0)</f>
        <v>2889340</v>
      </c>
      <c r="G7" s="4">
        <f t="shared" si="0"/>
        <v>0</v>
      </c>
      <c r="H7" s="4" t="str">
        <f t="shared" si="1"/>
        <v>，2889340</v>
      </c>
      <c r="I7" s="4" t="str">
        <f>VLOOKUP(A7,HOP!A:U,21,0)</f>
        <v>直连</v>
      </c>
    </row>
    <row r="8" s="4" customFormat="1" hidden="1" spans="1:9">
      <c r="A8" s="5">
        <v>999221969446032</v>
      </c>
      <c r="B8" s="6">
        <v>44915</v>
      </c>
      <c r="C8" s="6">
        <v>44917</v>
      </c>
      <c r="D8" s="4">
        <v>489.6</v>
      </c>
      <c r="E8" s="4" t="str">
        <f>VLOOKUP(A8,HOP!A:L,12,0)</f>
        <v>489.60</v>
      </c>
      <c r="F8" s="4" t="str">
        <f>VLOOKUP(A8,HOP!A:C,3,0)</f>
        <v>2889686</v>
      </c>
      <c r="G8" s="4">
        <f t="shared" si="0"/>
        <v>0</v>
      </c>
      <c r="H8" s="4" t="str">
        <f t="shared" si="1"/>
        <v>，2889686</v>
      </c>
      <c r="I8" s="4" t="str">
        <f>VLOOKUP(A8,HOP!A:U,21,0)</f>
        <v>直采</v>
      </c>
    </row>
    <row r="9" s="4" customFormat="1" spans="1:10">
      <c r="A9" s="5">
        <v>21970313421</v>
      </c>
      <c r="B9" s="6">
        <v>44916</v>
      </c>
      <c r="C9" s="6">
        <v>44917</v>
      </c>
      <c r="D9" s="4">
        <v>311.5</v>
      </c>
      <c r="E9" s="4">
        <v>311.5</v>
      </c>
      <c r="F9" s="10" t="s">
        <v>94</v>
      </c>
      <c r="G9" s="4">
        <f t="shared" si="0"/>
        <v>0</v>
      </c>
      <c r="H9" s="4" t="str">
        <f t="shared" si="1"/>
        <v>，202212210952310068</v>
      </c>
      <c r="I9" s="4" t="e">
        <f>VLOOKUP(A9,HOP!A:U,21,0)</f>
        <v>#N/A</v>
      </c>
      <c r="J9" s="4">
        <v>12.21</v>
      </c>
    </row>
    <row r="10" s="4" customFormat="1" spans="1:10">
      <c r="A10" s="9" t="s">
        <v>95</v>
      </c>
      <c r="B10" s="6">
        <v>44916</v>
      </c>
      <c r="C10" s="6">
        <v>44917</v>
      </c>
      <c r="D10" s="4">
        <v>623</v>
      </c>
      <c r="E10" s="4">
        <v>623</v>
      </c>
      <c r="F10" s="10" t="s">
        <v>96</v>
      </c>
      <c r="G10" s="4">
        <f t="shared" si="0"/>
        <v>0</v>
      </c>
      <c r="H10" s="4" t="str">
        <f t="shared" si="1"/>
        <v>，202212211100280025</v>
      </c>
      <c r="I10" s="4" t="e">
        <f>VLOOKUP(A10,HOP!A:U,21,0)</f>
        <v>#N/A</v>
      </c>
      <c r="J10" s="4">
        <v>12.21</v>
      </c>
    </row>
    <row r="11" s="4" customFormat="1" spans="1:10">
      <c r="A11" s="9" t="s">
        <v>97</v>
      </c>
      <c r="B11" s="6">
        <v>44916</v>
      </c>
      <c r="C11" s="6">
        <v>44917</v>
      </c>
      <c r="D11" s="4">
        <v>333.75</v>
      </c>
      <c r="E11" s="4">
        <v>333.75</v>
      </c>
      <c r="F11" s="10" t="s">
        <v>98</v>
      </c>
      <c r="G11" s="4">
        <f t="shared" si="0"/>
        <v>0</v>
      </c>
      <c r="H11" s="4" t="str">
        <f t="shared" si="1"/>
        <v>，202212211309400021</v>
      </c>
      <c r="I11" s="4" t="e">
        <f>VLOOKUP(A11,HOP!A:U,21,0)</f>
        <v>#N/A</v>
      </c>
      <c r="J11" s="4">
        <v>12.21</v>
      </c>
    </row>
    <row r="12" s="4" customFormat="1" spans="1:10">
      <c r="A12" s="5">
        <v>21973754232</v>
      </c>
      <c r="B12" s="6">
        <v>44916</v>
      </c>
      <c r="C12" s="6">
        <v>44917</v>
      </c>
      <c r="D12" s="4">
        <v>311.5</v>
      </c>
      <c r="E12" s="4">
        <v>311.5</v>
      </c>
      <c r="F12" s="10" t="s">
        <v>99</v>
      </c>
      <c r="G12" s="4">
        <f t="shared" si="0"/>
        <v>0</v>
      </c>
      <c r="H12" s="4" t="str">
        <f t="shared" si="1"/>
        <v>，202212211350580025</v>
      </c>
      <c r="I12" s="4" t="e">
        <f>VLOOKUP(A12,HOP!A:U,21,0)</f>
        <v>#N/A</v>
      </c>
      <c r="J12" s="4">
        <v>12.21</v>
      </c>
    </row>
    <row r="13" s="4" customFormat="1" spans="1:10">
      <c r="A13" s="9" t="s">
        <v>100</v>
      </c>
      <c r="B13" s="6">
        <v>44916</v>
      </c>
      <c r="C13" s="6">
        <v>44917</v>
      </c>
      <c r="D13" s="4">
        <v>266</v>
      </c>
      <c r="E13" s="4">
        <v>266</v>
      </c>
      <c r="F13" s="10" t="s">
        <v>101</v>
      </c>
      <c r="G13" s="4">
        <f t="shared" si="0"/>
        <v>0</v>
      </c>
      <c r="H13" s="4" t="str">
        <f t="shared" si="1"/>
        <v>，202212211603480071</v>
      </c>
      <c r="I13" s="4" t="e">
        <f>VLOOKUP(A13,HOP!A:U,21,0)</f>
        <v>#N/A</v>
      </c>
      <c r="J13" s="4">
        <v>12.21</v>
      </c>
    </row>
    <row r="14" s="4" customFormat="1" spans="1:10">
      <c r="A14" s="9" t="s">
        <v>102</v>
      </c>
      <c r="B14" s="6">
        <v>44916</v>
      </c>
      <c r="C14" s="6">
        <v>44917</v>
      </c>
      <c r="D14" s="4">
        <v>315</v>
      </c>
      <c r="E14" s="4">
        <v>315</v>
      </c>
      <c r="F14" s="10" t="s">
        <v>103</v>
      </c>
      <c r="G14" s="4">
        <f t="shared" si="0"/>
        <v>0</v>
      </c>
      <c r="H14" s="4" t="str">
        <f t="shared" si="1"/>
        <v>，202212211730300071</v>
      </c>
      <c r="I14" s="4" t="e">
        <f>VLOOKUP(A14,HOP!A:U,21,0)</f>
        <v>#N/A</v>
      </c>
      <c r="J14" s="4">
        <v>12.21</v>
      </c>
    </row>
    <row r="15" s="4" customFormat="1" spans="1:10">
      <c r="A15" s="9" t="s">
        <v>104</v>
      </c>
      <c r="B15" s="6">
        <v>44916</v>
      </c>
      <c r="C15" s="6">
        <v>44917</v>
      </c>
      <c r="D15" s="4">
        <v>315</v>
      </c>
      <c r="E15" s="4">
        <v>315</v>
      </c>
      <c r="F15" s="10" t="s">
        <v>105</v>
      </c>
      <c r="G15" s="4">
        <f t="shared" si="0"/>
        <v>0</v>
      </c>
      <c r="H15" s="4" t="str">
        <f t="shared" si="1"/>
        <v>，202212211916460034</v>
      </c>
      <c r="I15" s="4" t="e">
        <f>VLOOKUP(A15,HOP!A:U,21,0)</f>
        <v>#N/A</v>
      </c>
      <c r="J15" s="4">
        <v>12.21</v>
      </c>
    </row>
    <row r="16" s="4" customFormat="1" hidden="1" spans="1:9">
      <c r="A16" s="5">
        <v>999221976156864</v>
      </c>
      <c r="B16" s="6">
        <v>44916</v>
      </c>
      <c r="C16" s="6">
        <v>44917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8" spans="4:4">
      <c r="D18" s="4">
        <f>SUM(D2:D17)</f>
        <v>13104.06</v>
      </c>
    </row>
    <row r="21" spans="1:4">
      <c r="A21" s="4" t="s">
        <v>106</v>
      </c>
      <c r="C21" s="4">
        <v>489.6</v>
      </c>
      <c r="D21" s="4">
        <v>556.01</v>
      </c>
    </row>
    <row r="22" spans="1:4">
      <c r="A22" s="4" t="s">
        <v>107</v>
      </c>
      <c r="C22" s="4">
        <v>9111.21</v>
      </c>
      <c r="D22" s="4">
        <v>10347.04</v>
      </c>
    </row>
    <row r="23" spans="1:4">
      <c r="A23" s="4" t="s">
        <v>108</v>
      </c>
      <c r="C23" s="4">
        <v>3503.25</v>
      </c>
      <c r="D23" s="4">
        <v>3978.43</v>
      </c>
    </row>
    <row r="24" spans="1:4">
      <c r="A24" s="4" t="s">
        <v>109</v>
      </c>
      <c r="C24" s="4">
        <f>SUBTOTAL(9,C21:C23)</f>
        <v>13104.06</v>
      </c>
      <c r="D24" s="4">
        <f>SUBTOTAL(9,D21:D23)</f>
        <v>14881.48</v>
      </c>
    </row>
    <row r="25" spans="1:1">
      <c r="A25" s="4" t="s">
        <v>110</v>
      </c>
    </row>
  </sheetData>
  <autoFilter ref="A1:X16">
    <filterColumn colId="3">
      <filters>
        <filter val="360"/>
        <filter val="623"/>
        <filter val="396.93"/>
        <filter val="7457.84"/>
        <filter val="315"/>
        <filter val="311.5"/>
        <filter val="667.5"/>
        <filter val="333.75"/>
        <filter val="266"/>
        <filter val="489.6"/>
        <filter val="682.76"/>
        <filter val="573.6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3">
        <v>999221969446032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130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  <c r="U2" s="1" t="s">
        <v>145</v>
      </c>
      <c r="V2" s="1" t="s">
        <v>146</v>
      </c>
    </row>
    <row r="3" s="1" customFormat="1" spans="1:22">
      <c r="A3" s="3">
        <v>999221968894031</v>
      </c>
      <c r="B3" s="1" t="s">
        <v>130</v>
      </c>
      <c r="C3" s="1" t="s">
        <v>147</v>
      </c>
      <c r="D3" s="1" t="s">
        <v>148</v>
      </c>
      <c r="E3" s="1" t="s">
        <v>58</v>
      </c>
      <c r="F3" s="1" t="s">
        <v>149</v>
      </c>
      <c r="G3" s="1" t="s">
        <v>134</v>
      </c>
      <c r="H3" s="1" t="s">
        <v>135</v>
      </c>
      <c r="I3" s="1" t="s">
        <v>150</v>
      </c>
      <c r="J3" s="1" t="s">
        <v>137</v>
      </c>
      <c r="K3" s="1" t="s">
        <v>150</v>
      </c>
      <c r="L3" s="1" t="s">
        <v>150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151</v>
      </c>
      <c r="S3" s="1" t="s">
        <v>143</v>
      </c>
      <c r="T3" s="1" t="s">
        <v>144</v>
      </c>
      <c r="U3" s="1" t="s">
        <v>152</v>
      </c>
      <c r="V3" s="1" t="s">
        <v>146</v>
      </c>
    </row>
    <row r="4" s="1" customFormat="1" spans="1:22">
      <c r="A4" s="3">
        <v>999221962817348</v>
      </c>
      <c r="B4" s="1" t="s">
        <v>153</v>
      </c>
      <c r="C4" s="1" t="s">
        <v>154</v>
      </c>
      <c r="D4" s="1" t="s">
        <v>155</v>
      </c>
      <c r="E4" s="1" t="s">
        <v>45</v>
      </c>
      <c r="F4" s="1" t="s">
        <v>149</v>
      </c>
      <c r="G4" s="1" t="s">
        <v>134</v>
      </c>
      <c r="H4" s="1" t="s">
        <v>135</v>
      </c>
      <c r="I4" s="1" t="s">
        <v>156</v>
      </c>
      <c r="J4" s="1" t="s">
        <v>137</v>
      </c>
      <c r="K4" s="1" t="s">
        <v>156</v>
      </c>
      <c r="L4" s="1" t="s">
        <v>156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157</v>
      </c>
      <c r="S4" s="1" t="s">
        <v>143</v>
      </c>
      <c r="T4" s="1" t="s">
        <v>144</v>
      </c>
      <c r="U4" s="1" t="s">
        <v>152</v>
      </c>
      <c r="V4" s="1" t="s">
        <v>146</v>
      </c>
    </row>
    <row r="5" s="1" customFormat="1" spans="1:22">
      <c r="A5" s="3">
        <v>999221961448402</v>
      </c>
      <c r="B5" s="1" t="s">
        <v>153</v>
      </c>
      <c r="C5" s="1" t="s">
        <v>158</v>
      </c>
      <c r="D5" s="1" t="s">
        <v>159</v>
      </c>
      <c r="E5" s="1" t="s">
        <v>160</v>
      </c>
      <c r="F5" s="1" t="s">
        <v>130</v>
      </c>
      <c r="G5" s="1" t="s">
        <v>134</v>
      </c>
      <c r="H5" s="1" t="s">
        <v>135</v>
      </c>
      <c r="I5" s="1" t="s">
        <v>161</v>
      </c>
      <c r="J5" s="1" t="s">
        <v>137</v>
      </c>
      <c r="K5" s="1" t="s">
        <v>161</v>
      </c>
      <c r="L5" s="1" t="s">
        <v>161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162</v>
      </c>
      <c r="S5" s="1" t="s">
        <v>143</v>
      </c>
      <c r="T5" s="1" t="s">
        <v>144</v>
      </c>
      <c r="U5" s="1" t="s">
        <v>152</v>
      </c>
      <c r="V5" s="1" t="s">
        <v>146</v>
      </c>
    </row>
    <row r="6" s="1" customFormat="1" spans="1:22">
      <c r="A6" s="3">
        <v>21950472980</v>
      </c>
      <c r="B6" s="1" t="s">
        <v>163</v>
      </c>
      <c r="C6" s="1" t="s">
        <v>164</v>
      </c>
      <c r="D6" s="1" t="s">
        <v>165</v>
      </c>
      <c r="E6" s="1" t="s">
        <v>31</v>
      </c>
      <c r="F6" s="1" t="s">
        <v>130</v>
      </c>
      <c r="G6" s="1" t="s">
        <v>134</v>
      </c>
      <c r="H6" s="1" t="s">
        <v>135</v>
      </c>
      <c r="I6" s="1" t="s">
        <v>166</v>
      </c>
      <c r="J6" s="1" t="s">
        <v>137</v>
      </c>
      <c r="K6" s="1" t="s">
        <v>166</v>
      </c>
      <c r="L6" s="1" t="s">
        <v>166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167</v>
      </c>
      <c r="S6" s="1" t="s">
        <v>143</v>
      </c>
      <c r="T6" s="1" t="s">
        <v>144</v>
      </c>
      <c r="U6" s="1" t="s">
        <v>152</v>
      </c>
      <c r="V6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2023-01-06T01:51:00Z</dcterms:created>
  <dcterms:modified xsi:type="dcterms:W3CDTF">2023-01-06T02:17:12Z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5643319C8C9E40FE9DB2FEC0A15981CA</vt:lpwstr>
  </property>
  <property fmtid="{D5CDD505-2E9C-101B-9397-08002B2CF9AE}" pid="3" name="KSOProductBuildVer">
    <vt:lpwstr>2052-11.1.0.13703</vt:lpwstr>
  </property>
</Properties>
</file>