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<sst xmlns="http://schemas.openxmlformats.org/spreadsheetml/2006/main" count="320" uniqueCount="168">
  <si>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</si>
  <si>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</si>
  <si>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</si>
  <si>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</si>
  <si>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</si>
  <si>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</si>
  <si>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</si>
  <si>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</si>
  <si>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</si>
  <si>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</si>
  <si>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</si>
  <si>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</si>
  <si>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</si>
  <si>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</si>
  <si>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</si>
  <si>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</si>
  <si>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</si>
  <si>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</si>
  <si>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</si>
  <si>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</si>
  <si>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</si>
  <si>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</si>
  <si>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</si>
  <si>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</si>
  <si>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</si>
  <si>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18677185240	</t>
  </si>
  <si>
    <t>Ctrip</t>
  </si>
  <si>
    <t>正常</t>
  </si>
  <si>
    <t>[奎松市]马尼拉赛达北维迪斯酒店 - 多用途酒店(Seda Vertis North – Multiple Use Hotel)(37208811)</t>
  </si>
  <si>
    <t>豪华房&lt;不退款&gt;&lt;2人入住&gt;</t>
  </si>
  <si>
    <t>USD</t>
  </si>
  <si>
    <t>D Tinimbang/Roberto,D Tinimbang/Roberto</t>
  </si>
  <si>
    <t>CA5326230110USD</t>
  </si>
  <si>
    <t>未提现</t>
  </si>
  <si>
    <t>携程开票</t>
  </si>
  <si>
    <t xml:space="preserve">	</t>
  </si>
  <si>
    <t xml:space="preserve">2268899	</t>
  </si>
  <si>
    <t xml:space="preserve">18686587007	</t>
  </si>
  <si>
    <t>[尖竹汶]尖竹汶凯瑟穆萨恩酒店(Kasemsarn Hotel Chanthaburi)(44808616)</t>
  </si>
  <si>
    <t>高级双人房&lt;不退款&gt;&lt;2人入住&gt;</t>
  </si>
  <si>
    <t>Naumann/Andreas,Naumann/Andreas</t>
  </si>
  <si>
    <t xml:space="preserve">18914453034	</t>
  </si>
  <si>
    <t>[邦劳]薄荷海滩俱乐部酒店(Bohol Beach Club)(44684408)</t>
  </si>
  <si>
    <t>豪华房&lt;2人入住&gt;&lt;不退款&gt;</t>
  </si>
  <si>
    <t>Harden/Richard,Levinson/Leslie</t>
  </si>
  <si>
    <t xml:space="preserve">2675521	</t>
  </si>
  <si>
    <t xml:space="preserve">67373	</t>
  </si>
  <si>
    <t xml:space="preserve">999222071522519	</t>
  </si>
  <si>
    <t>[马卡蒂]瑞雅国际瓦雷罗豪华套房酒店(Valero Grand Suites by Swiss-Belhotel)(48315749)</t>
  </si>
  <si>
    <t>至尊大床房(吸烟)&lt;2人入住&gt;&lt;不退款&gt;</t>
  </si>
  <si>
    <t>Chimni/Imaan Singh</t>
  </si>
  <si>
    <t xml:space="preserve">2918665	</t>
  </si>
  <si>
    <t xml:space="preserve">7121663	</t>
  </si>
  <si>
    <t xml:space="preserve">999222076708116	</t>
  </si>
  <si>
    <t>[乔治市]槟城皇家朱兰酒店 (槟城对抗新冠肺炎认证)(Royale Chulan Penang)(37204098)</t>
  </si>
  <si>
    <t>高级房&lt;2人入住&gt;&lt;不退款&gt;</t>
  </si>
  <si>
    <t>RAJINDRAN/GOMALA</t>
  </si>
  <si>
    <t xml:space="preserve">2920318	</t>
  </si>
  <si>
    <t xml:space="preserve">8650941	</t>
  </si>
  <si>
    <t xml:space="preserve">999222082641732	</t>
  </si>
  <si>
    <t>[Blulukan]梭罗阿莱纳会议中心酒店(The Alana Hotel &amp; Convention Center Solo)(37204605)</t>
  </si>
  <si>
    <t>高级房&lt;2人入住&gt;&lt;不退款&gt;&lt;早餐&gt;</t>
  </si>
  <si>
    <t>Handayani/Prathiwi</t>
  </si>
  <si>
    <t xml:space="preserve">2922069	</t>
  </si>
  <si>
    <t xml:space="preserve">1433879805	</t>
  </si>
  <si>
    <t xml:space="preserve">999222094843175	</t>
  </si>
  <si>
    <t>[曼谷]曼谷拉查丹利中心酒店  (SHA Plus+)(Grande Centre Point Hotel Ratchadamri Bangkok (SHA Plus+))(40721624)</t>
  </si>
  <si>
    <t>豪华套房（经典高级套房）&lt;2人入住&gt;&lt;不退款&gt;</t>
  </si>
  <si>
    <t>LI/FENG,FANG/XUFENG</t>
  </si>
  <si>
    <t xml:space="preserve">2925142	</t>
  </si>
  <si>
    <t xml:space="preserve">-1434589924	</t>
  </si>
  <si>
    <t xml:space="preserve">999222094852180	</t>
  </si>
  <si>
    <t>至尊豪华房&lt;2人入住&gt;&lt;不退款&gt;</t>
  </si>
  <si>
    <t>LI/KUI</t>
  </si>
  <si>
    <t xml:space="preserve">2925146	</t>
  </si>
  <si>
    <t xml:space="preserve">-1434583234	</t>
  </si>
  <si>
    <t>，</t>
  </si>
  <si>
    <t>A230110103025481</t>
  </si>
  <si>
    <t>A230110103139481</t>
  </si>
  <si>
    <t>USD / HKD 当前参考汇率: 7.8086</t>
  </si>
  <si>
    <t>总计：1164 USD/
9089.21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</si>
  <si>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</si>
  <si>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</si>
  <si>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</si>
  <si>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</si>
  <si>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</si>
  <si>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</si>
  <si>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</si>
  <si>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</si>
  <si>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</si>
  <si>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</si>
  <si>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</si>
  <si>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</si>
  <si>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</si>
  <si>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</si>
  <si>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</si>
  <si>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</si>
  <si>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</si>
  <si>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</si>
  <si>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</si>
  <si>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2023-01-06</t>
  </si>
  <si>
    <t>2925146</t>
  </si>
  <si>
    <t>曼谷拉查丹利中心酒店  (SHA Plus+)</t>
  </si>
  <si>
    <t>LI KUI</t>
  </si>
  <si>
    <t>2023-01-07</t>
  </si>
  <si>
    <t>退房日周结</t>
  </si>
  <si>
    <t>1027.91</t>
  </si>
  <si>
    <t>149.00</t>
  </si>
  <si>
    <t>0</t>
  </si>
  <si>
    <t>0.00</t>
  </si>
  <si>
    <t>携程盛景国际直连</t>
  </si>
  <si>
    <t>01.010677</t>
  </si>
  <si>
    <t>2023-01-06 11:58:41</t>
  </si>
  <si>
    <t>否</t>
  </si>
  <si>
    <t>汇智国际旅游发展有限公司</t>
  </si>
  <si>
    <t>直连</t>
  </si>
  <si>
    <t>泰国</t>
  </si>
  <si>
    <t>2925142</t>
  </si>
  <si>
    <t>LI FENG,FANG XUFENG</t>
  </si>
  <si>
    <t>1158.98</t>
  </si>
  <si>
    <t>168.00</t>
  </si>
  <si>
    <t>2023-01-06 12:15:04</t>
  </si>
  <si>
    <t>2023-01-05</t>
  </si>
  <si>
    <t>2922069</t>
  </si>
  <si>
    <t>梭罗阿莱纳会议中心酒店</t>
  </si>
  <si>
    <t>Handayani Prathiwi</t>
  </si>
  <si>
    <t>290.17</t>
  </si>
  <si>
    <t>42.00</t>
  </si>
  <si>
    <t>2023-01-05 08:13:46</t>
  </si>
  <si>
    <t>印度尼西亚</t>
  </si>
  <si>
    <t>2023-01-04</t>
  </si>
  <si>
    <t>2920318</t>
  </si>
  <si>
    <t>槟城皇家朱兰酒店</t>
  </si>
  <si>
    <t>RAJINDRAN GOMALA</t>
  </si>
  <si>
    <t>415.57</t>
  </si>
  <si>
    <t>60.00</t>
  </si>
  <si>
    <t>2023-01-04 15:38:22</t>
  </si>
  <si>
    <t>直采</t>
  </si>
  <si>
    <t>马来西亚</t>
  </si>
  <si>
    <t>2023-01-03</t>
  </si>
  <si>
    <t>2918665</t>
  </si>
  <si>
    <t>瑞雅国际瓦雷罗豪华套房酒店</t>
  </si>
  <si>
    <t>Chimni Imaan Singh</t>
  </si>
  <si>
    <t>665.11</t>
  </si>
  <si>
    <t>96.00</t>
  </si>
  <si>
    <t>2023-01-03 20:16:59</t>
  </si>
  <si>
    <t>菲律宾</t>
  </si>
  <si>
    <t>2022-09-01</t>
  </si>
  <si>
    <t>2675521</t>
  </si>
  <si>
    <t>薄荷海滩俱乐部酒店</t>
  </si>
  <si>
    <t>Harden Richard,Levinson Leslie</t>
  </si>
  <si>
    <t>3674.63</t>
  </si>
  <si>
    <t>532.00</t>
  </si>
  <si>
    <t>2022-10-24 12:10:38</t>
  </si>
  <si>
    <t>2022-08-09</t>
  </si>
  <si>
    <t>2648976</t>
  </si>
  <si>
    <t>尖竹汶凯瑟穆萨恩酒店</t>
  </si>
  <si>
    <t>Naumann Andreas,Naumann Andreas</t>
  </si>
  <si>
    <t>365.47</t>
  </si>
  <si>
    <t>54.00</t>
  </si>
  <si>
    <t>2022-08-09 04:11:23</t>
  </si>
  <si>
    <t>2022-08-08</t>
  </si>
  <si>
    <t>2648257</t>
  </si>
  <si>
    <t>马尼拉赛达北维迪斯酒店 - 多用途酒店</t>
  </si>
  <si>
    <t>D Tinimbang Roberto,D Tinimbang Roberto</t>
  </si>
  <si>
    <t>427.07</t>
  </si>
  <si>
    <t>63.00</t>
  </si>
  <si>
    <t>2022-08-08 13:50:21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</si>
</sst>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12</xdr:col>
      <xdr:colOff>485775</xdr:colOff>
      <xdr:row>50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048750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44932</v>
      </c>
      <c r="G2" s="6">
        <v>44933</v>
      </c>
      <c r="H2" s="4">
        <v>1</v>
      </c>
      <c r="I2" s="4">
        <v>1</v>
      </c>
      <c r="J2" s="4">
        <v>1</v>
      </c>
      <c r="K2" s="4" t="s">
        <v>30</v>
      </c>
      <c r="L2" s="4">
        <v>63</v>
      </c>
      <c r="M2" s="4">
        <v>63</v>
      </c>
      <c r="N2" s="4" t="s">
        <v>31</v>
      </c>
      <c r="O2" s="4" t="s">
        <v>32</v>
      </c>
      <c r="P2" s="4" t="s">
        <v>33</v>
      </c>
      <c r="Q2" s="4">
        <v>0</v>
      </c>
      <c r="R2" s="7">
        <v>44781</v>
      </c>
      <c r="S2" s="6">
        <v>44936</v>
      </c>
      <c r="T2" s="4" t="s">
        <v>34</v>
      </c>
      <c r="U2" s="4">
        <v>63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44931</v>
      </c>
      <c r="G3" s="6">
        <v>44933</v>
      </c>
      <c r="H3" s="4">
        <v>1</v>
      </c>
      <c r="I3" s="4">
        <v>2</v>
      </c>
      <c r="J3" s="4">
        <v>2</v>
      </c>
      <c r="K3" s="4" t="s">
        <v>30</v>
      </c>
      <c r="L3" s="4">
        <v>54</v>
      </c>
      <c r="M3" s="4">
        <v>54</v>
      </c>
      <c r="N3" s="4" t="s">
        <v>40</v>
      </c>
      <c r="O3" s="4" t="s">
        <v>32</v>
      </c>
      <c r="P3" s="4" t="s">
        <v>33</v>
      </c>
      <c r="Q3" s="4">
        <v>0</v>
      </c>
      <c r="R3" s="7">
        <v>44782</v>
      </c>
      <c r="S3" s="6">
        <v>44936</v>
      </c>
      <c r="T3" s="4" t="s">
        <v>34</v>
      </c>
      <c r="U3" s="4">
        <v>54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44929</v>
      </c>
      <c r="G4" s="6">
        <v>44933</v>
      </c>
      <c r="H4" s="4">
        <v>1</v>
      </c>
      <c r="I4" s="4">
        <v>4</v>
      </c>
      <c r="J4" s="4">
        <v>4</v>
      </c>
      <c r="K4" s="4" t="s">
        <v>30</v>
      </c>
      <c r="L4" s="4">
        <v>532</v>
      </c>
      <c r="M4" s="4">
        <v>532</v>
      </c>
      <c r="N4" s="4" t="s">
        <v>44</v>
      </c>
      <c r="O4" s="4" t="s">
        <v>32</v>
      </c>
      <c r="P4" s="4" t="s">
        <v>33</v>
      </c>
      <c r="Q4" s="4">
        <v>0</v>
      </c>
      <c r="R4" s="7">
        <v>44805</v>
      </c>
      <c r="S4" s="6">
        <v>44936</v>
      </c>
      <c r="T4" s="4" t="s">
        <v>34</v>
      </c>
      <c r="U4" s="4">
        <v>532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44931</v>
      </c>
      <c r="G5" s="6">
        <v>44933</v>
      </c>
      <c r="H5" s="4">
        <v>1</v>
      </c>
      <c r="I5" s="4">
        <v>2</v>
      </c>
      <c r="J5" s="4">
        <v>2</v>
      </c>
      <c r="K5" s="4" t="s">
        <v>30</v>
      </c>
      <c r="L5" s="4">
        <v>96</v>
      </c>
      <c r="M5" s="4">
        <v>96</v>
      </c>
      <c r="N5" s="4" t="s">
        <v>50</v>
      </c>
      <c r="O5" s="4" t="s">
        <v>32</v>
      </c>
      <c r="P5" s="4" t="s">
        <v>33</v>
      </c>
      <c r="Q5" s="4">
        <v>0</v>
      </c>
      <c r="R5" s="7">
        <v>44929</v>
      </c>
      <c r="S5" s="6">
        <v>44936</v>
      </c>
      <c r="T5" s="4" t="s">
        <v>34</v>
      </c>
      <c r="U5" s="4">
        <v>96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44932</v>
      </c>
      <c r="G6" s="6">
        <v>44933</v>
      </c>
      <c r="H6" s="4">
        <v>1</v>
      </c>
      <c r="I6" s="4">
        <v>1</v>
      </c>
      <c r="J6" s="4">
        <v>1</v>
      </c>
      <c r="K6" s="4" t="s">
        <v>30</v>
      </c>
      <c r="L6" s="4">
        <v>60</v>
      </c>
      <c r="M6" s="4">
        <v>60</v>
      </c>
      <c r="N6" s="4" t="s">
        <v>56</v>
      </c>
      <c r="O6" s="4" t="s">
        <v>32</v>
      </c>
      <c r="P6" s="4" t="s">
        <v>33</v>
      </c>
      <c r="Q6" s="4">
        <v>0</v>
      </c>
      <c r="R6" s="7">
        <v>44930</v>
      </c>
      <c r="S6" s="6">
        <v>44936</v>
      </c>
      <c r="T6" s="4" t="s">
        <v>34</v>
      </c>
      <c r="U6" s="4">
        <v>60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44932</v>
      </c>
      <c r="G7" s="6">
        <v>44933</v>
      </c>
      <c r="H7" s="4">
        <v>1</v>
      </c>
      <c r="I7" s="4">
        <v>1</v>
      </c>
      <c r="J7" s="4">
        <v>1</v>
      </c>
      <c r="K7" s="4" t="s">
        <v>30</v>
      </c>
      <c r="L7" s="4">
        <v>42</v>
      </c>
      <c r="M7" s="4">
        <v>42</v>
      </c>
      <c r="N7" s="4" t="s">
        <v>62</v>
      </c>
      <c r="O7" s="4" t="s">
        <v>32</v>
      </c>
      <c r="P7" s="4" t="s">
        <v>33</v>
      </c>
      <c r="Q7" s="4">
        <v>0</v>
      </c>
      <c r="R7" s="7">
        <v>44931</v>
      </c>
      <c r="S7" s="6">
        <v>44936</v>
      </c>
      <c r="T7" s="4" t="s">
        <v>34</v>
      </c>
      <c r="U7" s="4">
        <v>42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44932</v>
      </c>
      <c r="G8" s="6">
        <v>44933</v>
      </c>
      <c r="H8" s="4">
        <v>1</v>
      </c>
      <c r="I8" s="4">
        <v>1</v>
      </c>
      <c r="J8" s="4">
        <v>1</v>
      </c>
      <c r="K8" s="4" t="s">
        <v>30</v>
      </c>
      <c r="L8" s="4">
        <v>168</v>
      </c>
      <c r="M8" s="4">
        <v>168</v>
      </c>
      <c r="N8" s="4" t="s">
        <v>68</v>
      </c>
      <c r="O8" s="4" t="s">
        <v>32</v>
      </c>
      <c r="P8" s="4" t="s">
        <v>33</v>
      </c>
      <c r="Q8" s="4">
        <v>0</v>
      </c>
      <c r="R8" s="7">
        <v>44932</v>
      </c>
      <c r="S8" s="6">
        <v>44936</v>
      </c>
      <c r="T8" s="4" t="s">
        <v>34</v>
      </c>
      <c r="U8" s="4">
        <v>168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66</v>
      </c>
      <c r="E9" s="4" t="s">
        <v>72</v>
      </c>
      <c r="F9" s="6">
        <v>44932</v>
      </c>
      <c r="G9" s="6">
        <v>44933</v>
      </c>
      <c r="H9" s="4">
        <v>1</v>
      </c>
      <c r="I9" s="4">
        <v>1</v>
      </c>
      <c r="J9" s="4">
        <v>1</v>
      </c>
      <c r="K9" s="4" t="s">
        <v>30</v>
      </c>
      <c r="L9" s="4">
        <v>149</v>
      </c>
      <c r="M9" s="4">
        <v>149</v>
      </c>
      <c r="N9" s="4" t="s">
        <v>73</v>
      </c>
      <c r="O9" s="4" t="s">
        <v>32</v>
      </c>
      <c r="P9" s="4" t="s">
        <v>33</v>
      </c>
      <c r="Q9" s="4">
        <v>0</v>
      </c>
      <c r="R9" s="7">
        <v>44932</v>
      </c>
      <c r="S9" s="6">
        <v>44936</v>
      </c>
      <c r="T9" s="4" t="s">
        <v>34</v>
      </c>
      <c r="U9" s="4">
        <v>149</v>
      </c>
      <c r="V9" s="4">
        <v>0</v>
      </c>
      <c r="W9" s="4">
        <v>0</v>
      </c>
      <c r="X9" s="4" t="s">
        <v>74</v>
      </c>
      <c r="Y9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E18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18677185240</v>
      </c>
      <c r="B2" s="6">
        <v>44932</v>
      </c>
      <c r="C2" s="6">
        <v>44933</v>
      </c>
      <c r="D2" s="4">
        <v>63</v>
      </c>
      <c r="E2" s="4" t="str">
        <f>VLOOKUP(A2,HOP!A:L,12,0)</f>
        <v>63.00</v>
      </c>
      <c r="F2" s="4" t="str">
        <f>VLOOKUP(A2,HOP!A:C,3,0)</f>
        <v>2648257</v>
      </c>
      <c r="G2" s="4">
        <f>D2-E2</f>
        <v>0</v>
      </c>
      <c r="H2" s="4" t="str">
        <f>$H$1&amp;F2</f>
        <v>，2648257</v>
      </c>
      <c r="I2" s="4" t="str">
        <f>VLOOKUP(A2,HOP!A:U,21,0)</f>
        <v>直连</v>
      </c>
    </row>
    <row r="3" s="4" customFormat="1" spans="1:9">
      <c r="A3" s="5">
        <v>18686587007</v>
      </c>
      <c r="B3" s="6">
        <v>44931</v>
      </c>
      <c r="C3" s="6">
        <v>44933</v>
      </c>
      <c r="D3" s="4">
        <v>54</v>
      </c>
      <c r="E3" s="4" t="str">
        <f>VLOOKUP(A3,HOP!A:L,12,0)</f>
        <v>54.00</v>
      </c>
      <c r="F3" s="4" t="str">
        <f>VLOOKUP(A3,HOP!A:C,3,0)</f>
        <v>2648976</v>
      </c>
      <c r="G3" s="4">
        <f t="shared" ref="G3:G9" si="0">D3-E3</f>
        <v>0</v>
      </c>
      <c r="H3" s="4" t="str">
        <f t="shared" ref="H3:H9" si="1">$H$1&amp;F3</f>
        <v>，2648976</v>
      </c>
      <c r="I3" s="4" t="str">
        <f>VLOOKUP(A3,HOP!A:U,21,0)</f>
        <v>直连</v>
      </c>
    </row>
    <row r="4" s="4" customFormat="1" spans="1:9">
      <c r="A4" s="5">
        <v>18914453034</v>
      </c>
      <c r="B4" s="6">
        <v>44929</v>
      </c>
      <c r="C4" s="6">
        <v>44933</v>
      </c>
      <c r="D4" s="4">
        <v>532</v>
      </c>
      <c r="E4" s="4" t="str">
        <f>VLOOKUP(A4,HOP!A:L,12,0)</f>
        <v>532.00</v>
      </c>
      <c r="F4" s="4" t="str">
        <f>VLOOKUP(A4,HOP!A:C,3,0)</f>
        <v>2675521</v>
      </c>
      <c r="G4" s="4">
        <f t="shared" si="0"/>
        <v>0</v>
      </c>
      <c r="H4" s="4" t="str">
        <f t="shared" si="1"/>
        <v>，2675521</v>
      </c>
      <c r="I4" s="4" t="str">
        <f>VLOOKUP(A4,HOP!A:U,21,0)</f>
        <v>直采</v>
      </c>
    </row>
    <row r="5" s="4" customFormat="1" spans="1:9">
      <c r="A5" s="5">
        <v>999222071522519</v>
      </c>
      <c r="B5" s="6">
        <v>44931</v>
      </c>
      <c r="C5" s="6">
        <v>44933</v>
      </c>
      <c r="D5" s="4">
        <v>96</v>
      </c>
      <c r="E5" s="4" t="str">
        <f>VLOOKUP(A5,HOP!A:L,12,0)</f>
        <v>96.00</v>
      </c>
      <c r="F5" s="4" t="str">
        <f>VLOOKUP(A5,HOP!A:C,3,0)</f>
        <v>2918665</v>
      </c>
      <c r="G5" s="4">
        <f t="shared" si="0"/>
        <v>0</v>
      </c>
      <c r="H5" s="4" t="str">
        <f t="shared" si="1"/>
        <v>，2918665</v>
      </c>
      <c r="I5" s="4" t="str">
        <f>VLOOKUP(A5,HOP!A:U,21,0)</f>
        <v>直连</v>
      </c>
    </row>
    <row r="6" s="4" customFormat="1" spans="1:9">
      <c r="A6" s="5">
        <v>999222076708116</v>
      </c>
      <c r="B6" s="6">
        <v>44932</v>
      </c>
      <c r="C6" s="6">
        <v>44933</v>
      </c>
      <c r="D6" s="4">
        <v>60</v>
      </c>
      <c r="E6" s="4" t="str">
        <f>VLOOKUP(A6,HOP!A:L,12,0)</f>
        <v>60.00</v>
      </c>
      <c r="F6" s="4" t="str">
        <f>VLOOKUP(A6,HOP!A:C,3,0)</f>
        <v>2920318</v>
      </c>
      <c r="G6" s="4">
        <f t="shared" si="0"/>
        <v>0</v>
      </c>
      <c r="H6" s="4" t="str">
        <f t="shared" si="1"/>
        <v>，2920318</v>
      </c>
      <c r="I6" s="4" t="str">
        <f>VLOOKUP(A6,HOP!A:U,21,0)</f>
        <v>直采</v>
      </c>
    </row>
    <row r="7" s="4" customFormat="1" spans="1:9">
      <c r="A7" s="5">
        <v>999222082641732</v>
      </c>
      <c r="B7" s="6">
        <v>44932</v>
      </c>
      <c r="C7" s="6">
        <v>44933</v>
      </c>
      <c r="D7" s="4">
        <v>42</v>
      </c>
      <c r="E7" s="4" t="str">
        <f>VLOOKUP(A7,HOP!A:L,12,0)</f>
        <v>42.00</v>
      </c>
      <c r="F7" s="4" t="str">
        <f>VLOOKUP(A7,HOP!A:C,3,0)</f>
        <v>2922069</v>
      </c>
      <c r="G7" s="4">
        <f t="shared" si="0"/>
        <v>0</v>
      </c>
      <c r="H7" s="4" t="str">
        <f t="shared" si="1"/>
        <v>，2922069</v>
      </c>
      <c r="I7" s="4" t="str">
        <f>VLOOKUP(A7,HOP!A:U,21,0)</f>
        <v>直连</v>
      </c>
    </row>
    <row r="8" s="4" customFormat="1" spans="1:9">
      <c r="A8" s="5">
        <v>999222094843175</v>
      </c>
      <c r="B8" s="6">
        <v>44932</v>
      </c>
      <c r="C8" s="6">
        <v>44933</v>
      </c>
      <c r="D8" s="4">
        <v>168</v>
      </c>
      <c r="E8" s="4" t="str">
        <f>VLOOKUP(A8,HOP!A:L,12,0)</f>
        <v>168.00</v>
      </c>
      <c r="F8" s="4" t="str">
        <f>VLOOKUP(A8,HOP!A:C,3,0)</f>
        <v>2925142</v>
      </c>
      <c r="G8" s="4">
        <f t="shared" si="0"/>
        <v>0</v>
      </c>
      <c r="H8" s="4" t="str">
        <f t="shared" si="1"/>
        <v>，2925142</v>
      </c>
      <c r="I8" s="4" t="str">
        <f>VLOOKUP(A8,HOP!A:U,21,0)</f>
        <v>直连</v>
      </c>
    </row>
    <row r="9" s="4" customFormat="1" spans="1:9">
      <c r="A9" s="5">
        <v>999222094852180</v>
      </c>
      <c r="B9" s="6">
        <v>44932</v>
      </c>
      <c r="C9" s="6">
        <v>44933</v>
      </c>
      <c r="D9" s="4">
        <v>149</v>
      </c>
      <c r="E9" s="4" t="str">
        <f>VLOOKUP(A9,HOP!A:L,12,0)</f>
        <v>149.00</v>
      </c>
      <c r="F9" s="4" t="str">
        <f>VLOOKUP(A9,HOP!A:C,3,0)</f>
        <v>2925146</v>
      </c>
      <c r="G9" s="4">
        <f t="shared" si="0"/>
        <v>0</v>
      </c>
      <c r="H9" s="4" t="str">
        <f t="shared" si="1"/>
        <v>，2925146</v>
      </c>
      <c r="I9" s="4" t="str">
        <f>VLOOKUP(A9,HOP!A:U,21,0)</f>
        <v>直连</v>
      </c>
    </row>
    <row r="11" spans="4:4">
      <c r="D11" s="4">
        <f>SUM(D2:D10)</f>
        <v>1164</v>
      </c>
    </row>
    <row r="15" spans="1:5">
      <c r="A15" s="4" t="s">
        <v>77</v>
      </c>
      <c r="D15" s="4">
        <v>592</v>
      </c>
      <c r="E15" s="4">
        <v>4622.69</v>
      </c>
    </row>
    <row r="16" spans="1:5">
      <c r="A16" s="4" t="s">
        <v>78</v>
      </c>
      <c r="D16" s="4">
        <v>572</v>
      </c>
      <c r="E16" s="4">
        <v>4466.52</v>
      </c>
    </row>
    <row r="17" spans="1:5">
      <c r="A17" s="4" t="s">
        <v>79</v>
      </c>
      <c r="D17" s="4">
        <f>SUM(D15:D16)</f>
        <v>1164</v>
      </c>
      <c r="E17" s="4">
        <f>SUM(E15:E16)</f>
        <v>9089.21</v>
      </c>
    </row>
    <row r="18" spans="1:1">
      <c r="A18" s="4" t="s">
        <v>80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999222094852180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100</v>
      </c>
      <c r="G2" s="1" t="s">
        <v>104</v>
      </c>
      <c r="H2" s="1" t="s">
        <v>105</v>
      </c>
      <c r="I2" s="1" t="s">
        <v>106</v>
      </c>
      <c r="J2" s="1" t="s">
        <v>30</v>
      </c>
      <c r="K2" s="1" t="s">
        <v>107</v>
      </c>
      <c r="L2" s="1" t="s">
        <v>107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115</v>
      </c>
      <c r="V2" s="1" t="s">
        <v>116</v>
      </c>
    </row>
    <row r="3" s="1" customFormat="1" spans="1:22">
      <c r="A3" s="3">
        <v>999222094843175</v>
      </c>
      <c r="B3" s="1" t="s">
        <v>100</v>
      </c>
      <c r="C3" s="1" t="s">
        <v>117</v>
      </c>
      <c r="D3" s="1" t="s">
        <v>102</v>
      </c>
      <c r="E3" s="1" t="s">
        <v>118</v>
      </c>
      <c r="F3" s="1" t="s">
        <v>100</v>
      </c>
      <c r="G3" s="1" t="s">
        <v>104</v>
      </c>
      <c r="H3" s="1" t="s">
        <v>105</v>
      </c>
      <c r="I3" s="1" t="s">
        <v>119</v>
      </c>
      <c r="J3" s="1" t="s">
        <v>30</v>
      </c>
      <c r="K3" s="1" t="s">
        <v>120</v>
      </c>
      <c r="L3" s="1" t="s">
        <v>120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121</v>
      </c>
      <c r="S3" s="1" t="s">
        <v>113</v>
      </c>
      <c r="T3" s="1" t="s">
        <v>114</v>
      </c>
      <c r="U3" s="1" t="s">
        <v>115</v>
      </c>
      <c r="V3" s="1" t="s">
        <v>116</v>
      </c>
    </row>
    <row r="4" s="1" customFormat="1" spans="1:22">
      <c r="A4" s="3">
        <v>999222082641732</v>
      </c>
      <c r="B4" s="1" t="s">
        <v>122</v>
      </c>
      <c r="C4" s="1" t="s">
        <v>123</v>
      </c>
      <c r="D4" s="1" t="s">
        <v>124</v>
      </c>
      <c r="E4" s="1" t="s">
        <v>125</v>
      </c>
      <c r="F4" s="1" t="s">
        <v>100</v>
      </c>
      <c r="G4" s="1" t="s">
        <v>104</v>
      </c>
      <c r="H4" s="1" t="s">
        <v>105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111</v>
      </c>
      <c r="R4" s="1" t="s">
        <v>128</v>
      </c>
      <c r="S4" s="1" t="s">
        <v>113</v>
      </c>
      <c r="T4" s="1" t="s">
        <v>114</v>
      </c>
      <c r="U4" s="1" t="s">
        <v>115</v>
      </c>
      <c r="V4" s="1" t="s">
        <v>129</v>
      </c>
    </row>
    <row r="5" s="1" customFormat="1" spans="1:22">
      <c r="A5" s="3">
        <v>999222076708116</v>
      </c>
      <c r="B5" s="1" t="s">
        <v>130</v>
      </c>
      <c r="C5" s="1" t="s">
        <v>131</v>
      </c>
      <c r="D5" s="1" t="s">
        <v>132</v>
      </c>
      <c r="E5" s="1" t="s">
        <v>133</v>
      </c>
      <c r="F5" s="1" t="s">
        <v>100</v>
      </c>
      <c r="G5" s="1" t="s">
        <v>104</v>
      </c>
      <c r="H5" s="1" t="s">
        <v>105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111</v>
      </c>
      <c r="R5" s="1" t="s">
        <v>136</v>
      </c>
      <c r="S5" s="1" t="s">
        <v>113</v>
      </c>
      <c r="T5" s="1" t="s">
        <v>114</v>
      </c>
      <c r="U5" s="1" t="s">
        <v>137</v>
      </c>
      <c r="V5" s="1" t="s">
        <v>138</v>
      </c>
    </row>
    <row r="6" s="1" customFormat="1" spans="1:22">
      <c r="A6" s="3">
        <v>999222071522519</v>
      </c>
      <c r="B6" s="1" t="s">
        <v>139</v>
      </c>
      <c r="C6" s="1" t="s">
        <v>140</v>
      </c>
      <c r="D6" s="1" t="s">
        <v>141</v>
      </c>
      <c r="E6" s="1" t="s">
        <v>142</v>
      </c>
      <c r="F6" s="1" t="s">
        <v>122</v>
      </c>
      <c r="G6" s="1" t="s">
        <v>104</v>
      </c>
      <c r="H6" s="1" t="s">
        <v>105</v>
      </c>
      <c r="I6" s="1" t="s">
        <v>143</v>
      </c>
      <c r="J6" s="1" t="s">
        <v>30</v>
      </c>
      <c r="K6" s="1" t="s">
        <v>144</v>
      </c>
      <c r="L6" s="1" t="s">
        <v>144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111</v>
      </c>
      <c r="R6" s="1" t="s">
        <v>145</v>
      </c>
      <c r="S6" s="1" t="s">
        <v>113</v>
      </c>
      <c r="T6" s="1" t="s">
        <v>114</v>
      </c>
      <c r="U6" s="1" t="s">
        <v>115</v>
      </c>
      <c r="V6" s="1" t="s">
        <v>146</v>
      </c>
    </row>
    <row r="7" s="1" customFormat="1" spans="1:22">
      <c r="A7" s="3">
        <v>18914453034</v>
      </c>
      <c r="B7" s="1" t="s">
        <v>147</v>
      </c>
      <c r="C7" s="1" t="s">
        <v>148</v>
      </c>
      <c r="D7" s="1" t="s">
        <v>149</v>
      </c>
      <c r="E7" s="1" t="s">
        <v>150</v>
      </c>
      <c r="F7" s="1" t="s">
        <v>139</v>
      </c>
      <c r="G7" s="1" t="s">
        <v>104</v>
      </c>
      <c r="H7" s="1" t="s">
        <v>105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111</v>
      </c>
      <c r="R7" s="1" t="s">
        <v>153</v>
      </c>
      <c r="S7" s="1" t="s">
        <v>113</v>
      </c>
      <c r="T7" s="1" t="s">
        <v>114</v>
      </c>
      <c r="U7" s="1" t="s">
        <v>137</v>
      </c>
      <c r="V7" s="1" t="s">
        <v>146</v>
      </c>
    </row>
    <row r="8" s="1" customFormat="1" spans="1:22">
      <c r="A8" s="3">
        <v>18686587007</v>
      </c>
      <c r="B8" s="1" t="s">
        <v>154</v>
      </c>
      <c r="C8" s="1" t="s">
        <v>155</v>
      </c>
      <c r="D8" s="1" t="s">
        <v>156</v>
      </c>
      <c r="E8" s="1" t="s">
        <v>157</v>
      </c>
      <c r="F8" s="1" t="s">
        <v>122</v>
      </c>
      <c r="G8" s="1" t="s">
        <v>104</v>
      </c>
      <c r="H8" s="1" t="s">
        <v>105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111</v>
      </c>
      <c r="R8" s="1" t="s">
        <v>160</v>
      </c>
      <c r="S8" s="1" t="s">
        <v>113</v>
      </c>
      <c r="T8" s="1" t="s">
        <v>114</v>
      </c>
      <c r="U8" s="1" t="s">
        <v>115</v>
      </c>
      <c r="V8" s="1" t="s">
        <v>116</v>
      </c>
    </row>
    <row r="9" s="1" customFormat="1" spans="1:22">
      <c r="A9" s="3">
        <v>18677185240</v>
      </c>
      <c r="B9" s="1" t="s">
        <v>161</v>
      </c>
      <c r="C9" s="1" t="s">
        <v>162</v>
      </c>
      <c r="D9" s="1" t="s">
        <v>163</v>
      </c>
      <c r="E9" s="1" t="s">
        <v>164</v>
      </c>
      <c r="F9" s="1" t="s">
        <v>100</v>
      </c>
      <c r="G9" s="1" t="s">
        <v>104</v>
      </c>
      <c r="H9" s="1" t="s">
        <v>105</v>
      </c>
      <c r="I9" s="1" t="s">
        <v>165</v>
      </c>
      <c r="J9" s="1" t="s">
        <v>30</v>
      </c>
      <c r="K9" s="1" t="s">
        <v>166</v>
      </c>
      <c r="L9" s="1" t="s">
        <v>166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111</v>
      </c>
      <c r="R9" s="1" t="s">
        <v>167</v>
      </c>
      <c r="S9" s="1" t="s">
        <v>113</v>
      </c>
      <c r="T9" s="1" t="s">
        <v>114</v>
      </c>
      <c r="U9" s="1" t="s">
        <v>115</v>
      </c>
      <c r="V9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2023-01-10T02:24:50Z</dcterms:created>
  <dcterms:modified xsi:type="dcterms:W3CDTF">2023-01-10T02:33:28Z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2665532082D945D98AC61451CC71D16F</vt:lpwstr>
  </property>
  <property fmtid="{D5CDD505-2E9C-101B-9397-08002B2CF9AE}" pid="3" name="KSOProductBuildVer">
    <vt:lpwstr>2052-11.1.0.12980</vt:lpwstr>
  </property>
</Properties>
</file>