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<sst xmlns="http://schemas.openxmlformats.org/spreadsheetml/2006/main" count="423" uniqueCount="215">
  <si>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</si>
  <si>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</si>
  <si>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</si>
  <si>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</si>
  <si>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</si>
  <si>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</si>
  <si>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</si>
  <si>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</si>
  <si>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</si>
  <si>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</si>
  <si>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</si>
  <si>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</si>
  <si>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</si>
  <si>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</si>
  <si>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</si>
  <si>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</si>
  <si>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</si>
  <si>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</si>
  <si>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</si>
  <si>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</si>
  <si>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</si>
  <si>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</si>
  <si>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</si>
  <si>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</si>
  <si>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</si>
  <si>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21184912600	</t>
  </si>
  <si>
    <t>Ctrip</t>
  </si>
  <si>
    <t>正常</t>
  </si>
  <si>
    <t>[奥兰多]大柏树凯悦度假村(Hyatt Regency Grand Cypress)(8899710)</t>
  </si>
  <si>
    <t>无障碍2张大床房带浴缸(至少连住2晚及以上)</t>
  </si>
  <si>
    <t>USD</t>
  </si>
  <si>
    <t>Martinez/Aleli</t>
  </si>
  <si>
    <t>CA6352230109USD-W</t>
  </si>
  <si>
    <t>未提现</t>
  </si>
  <si>
    <t>携程开票</t>
  </si>
  <si>
    <t xml:space="preserve">2709827	</t>
  </si>
  <si>
    <t xml:space="preserve">13322992	</t>
  </si>
  <si>
    <t xml:space="preserve">21437315709	</t>
  </si>
  <si>
    <t>[普吉岛]鲁纳芭东酒店(SHA Certified)(The Lunar Patong(SHA Certified))(7949746)</t>
  </si>
  <si>
    <t>豪华房(带阳台)(至少连住2晚及以上)&lt;早餐&gt;</t>
  </si>
  <si>
    <t>Junior/Leandro</t>
  </si>
  <si>
    <t xml:space="preserve">2737342	</t>
  </si>
  <si>
    <t xml:space="preserve">EXP-2027299211	</t>
  </si>
  <si>
    <t xml:space="preserve">21824783986	</t>
  </si>
  <si>
    <t>[东京]新宿华盛顿酒店(Shinjuku Washington Hotel)(23861707)</t>
  </si>
  <si>
    <t>标准双床房(至少连住2晚及以上)</t>
  </si>
  <si>
    <t>Jones/Christopher,Jones/Stephen Zachary</t>
  </si>
  <si>
    <t xml:space="preserve">2809199	</t>
  </si>
  <si>
    <t xml:space="preserve">240144035	</t>
  </si>
  <si>
    <t xml:space="preserve">21855282589	</t>
  </si>
  <si>
    <t>[梳邦再也]双威金字塔酒店(Sunway Pyramid Hotel)(9568479)</t>
  </si>
  <si>
    <t>豪华特大床房(至少连住2晚及以上)&lt;早餐&gt;</t>
  </si>
  <si>
    <t>Khaw/Tatt Siew</t>
  </si>
  <si>
    <t xml:space="preserve">2848976	</t>
  </si>
  <si>
    <t xml:space="preserve">242045922	</t>
  </si>
  <si>
    <t xml:space="preserve">999221937367099	</t>
  </si>
  <si>
    <t>标准双人床房(主楼)(至少连住2晚及以上)</t>
  </si>
  <si>
    <t>HONG/MIN SYONG</t>
  </si>
  <si>
    <t xml:space="preserve">2878547	</t>
  </si>
  <si>
    <t xml:space="preserve">	</t>
  </si>
  <si>
    <t xml:space="preserve">999221946695639	</t>
  </si>
  <si>
    <t>[东京]京阪浅草酒店(Hotel Keihan Asakusa)(14420183)</t>
  </si>
  <si>
    <t>酒店随机房型(至少连住2晚及以上)</t>
  </si>
  <si>
    <t>NAGASAWA/MITSUYUKI</t>
  </si>
  <si>
    <t xml:space="preserve">2882247	</t>
  </si>
  <si>
    <t xml:space="preserve">999221950881905	</t>
  </si>
  <si>
    <t>[东京]京桥三井花园酒店(Mitsui Garden Hotel Kyobashi)(14279102)</t>
  </si>
  <si>
    <t>中型双床房(至少连住2晚及以上)&lt;早餐&gt;</t>
  </si>
  <si>
    <t>Carter/Phillip Charles</t>
  </si>
  <si>
    <t xml:space="preserve">2883493	</t>
  </si>
  <si>
    <t>取消</t>
  </si>
  <si>
    <t xml:space="preserve">21982639472	</t>
  </si>
  <si>
    <t>[塞班岛]塞班凯悦酒店(Hyatt Regency Saipan)(17902056)</t>
  </si>
  <si>
    <t>海景两张大床房(至少连住2晚及以上)</t>
  </si>
  <si>
    <t>ZHAO/RUI,YIN/LINGWEI</t>
  </si>
  <si>
    <t xml:space="preserve">2894459	</t>
  </si>
  <si>
    <t xml:space="preserve">41681670	</t>
  </si>
  <si>
    <t xml:space="preserve">999221986753913	</t>
  </si>
  <si>
    <t>[长滩岛]长滩岛帕莱姆海滨度假村(Henann Prime Beach Resort Boracay)(25207131)</t>
  </si>
  <si>
    <t>东翼豪华甄选房(至少连住2晚及以上)&lt;早餐&gt;</t>
  </si>
  <si>
    <t>Lumbris/Carjumel</t>
  </si>
  <si>
    <t xml:space="preserve">2895666	</t>
  </si>
  <si>
    <t xml:space="preserve">HPM205-505	</t>
  </si>
  <si>
    <t xml:space="preserve">999222053600532	</t>
  </si>
  <si>
    <t>[胡志明市]新世界西贡酒店(New World Saigon Hotel)(8975246)</t>
  </si>
  <si>
    <t>尊贵客房, 1 张特大床(至少连住2晚及以上)&lt;早餐&gt;</t>
  </si>
  <si>
    <t>kapoor/nirav</t>
  </si>
  <si>
    <t xml:space="preserve">2914989	</t>
  </si>
  <si>
    <t>57190SE065978</t>
  </si>
  <si>
    <t xml:space="preserve">57190SE065979	</t>
  </si>
  <si>
    <t xml:space="preserve">22063864190	</t>
  </si>
  <si>
    <t>[吉隆坡]吉隆坡四季酒店(Four Seasons Hotel Kuala Lumpur)(16978223)</t>
  </si>
  <si>
    <t>城景两张双人床房(至少连住2晚及以上)&lt;早餐&gt;</t>
  </si>
  <si>
    <t>Tang/Foong Meng</t>
  </si>
  <si>
    <t xml:space="preserve">2917107	</t>
  </si>
  <si>
    <t xml:space="preserve">3177169	</t>
  </si>
  <si>
    <t>,</t>
  </si>
  <si>
    <t>A230109103030481</t>
  </si>
  <si>
    <t>A230109103140481</t>
  </si>
  <si>
    <t>USD / THB 当前参考汇率: 33.552</t>
  </si>
  <si>
    <t>总计; 11464 USD/
384640.13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</si>
  <si>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</si>
  <si>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</si>
  <si>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</si>
  <si>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</si>
  <si>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</si>
  <si>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</si>
  <si>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</si>
  <si>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</si>
  <si>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</si>
  <si>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</si>
  <si>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</si>
  <si>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</si>
  <si>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</si>
  <si>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</si>
  <si>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</si>
  <si>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</si>
  <si>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</si>
  <si>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</si>
  <si>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</si>
  <si>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</si>
  <si>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2895666</t>
  </si>
  <si>
    <t>长滩岛帕莱姆海滨度假村</t>
  </si>
  <si>
    <t>Lumbris Carjumel</t>
  </si>
  <si>
    <t>2023-01-04</t>
  </si>
  <si>
    <t>2023-01-07</t>
  </si>
  <si>
    <t>退房日周结</t>
  </si>
  <si>
    <t>5673.16</t>
  </si>
  <si>
    <t>810.00</t>
  </si>
  <si>
    <t>0</t>
  </si>
  <si>
    <t>0.00</t>
  </si>
  <si>
    <t>携程国际直连(CIT)</t>
  </si>
  <si>
    <t>01.011176</t>
  </si>
  <si>
    <t>2022-12-24 08:33:22</t>
  </si>
  <si>
    <t>否</t>
  </si>
  <si>
    <t>CIT(Thailand) CO,. Ltd</t>
  </si>
  <si>
    <t>直采</t>
  </si>
  <si>
    <t>菲律宾</t>
  </si>
  <si>
    <t>2022-12-16</t>
  </si>
  <si>
    <t>2878547</t>
  </si>
  <si>
    <t>新宿华盛顿酒店</t>
  </si>
  <si>
    <t>HONG MIN SYONG</t>
  </si>
  <si>
    <t>2022-12-28</t>
  </si>
  <si>
    <t>2023-01-03</t>
  </si>
  <si>
    <t>21274.83</t>
  </si>
  <si>
    <t>3043.00</t>
  </si>
  <si>
    <t>2022-12-16 13:21:54</t>
  </si>
  <si>
    <t>日本</t>
  </si>
  <si>
    <t>2022-12-18</t>
  </si>
  <si>
    <t>2883493</t>
  </si>
  <si>
    <t>东京京桥三井花园酒店</t>
  </si>
  <si>
    <t>Carter Phillip Charles</t>
  </si>
  <si>
    <t>2022-12-29</t>
  </si>
  <si>
    <t>32780.37</t>
  </si>
  <si>
    <t>4688.00</t>
  </si>
  <si>
    <t>2022-12-18 11:32:52</t>
  </si>
  <si>
    <t>2022-12-17</t>
  </si>
  <si>
    <t>2882247</t>
  </si>
  <si>
    <t>京阪浅草酒店</t>
  </si>
  <si>
    <t>NAGASAWA MITSUYUKI</t>
  </si>
  <si>
    <t>2022-12-31</t>
  </si>
  <si>
    <t>2023-01-02</t>
  </si>
  <si>
    <t>5503.02</t>
  </si>
  <si>
    <t>787.00</t>
  </si>
  <si>
    <t>-787</t>
  </si>
  <si>
    <t>-5503</t>
  </si>
  <si>
    <t>2022-12-19 16:28:54</t>
  </si>
  <si>
    <t>2022-12-22</t>
  </si>
  <si>
    <t>2894459</t>
  </si>
  <si>
    <t>塞班凯悦酒店</t>
  </si>
  <si>
    <t>ZHAO RUI,YIN LINGWEI</t>
  </si>
  <si>
    <t>4367.00</t>
  </si>
  <si>
    <t>624.00</t>
  </si>
  <si>
    <t>2022-12-22 20:47:43</t>
  </si>
  <si>
    <t>直连</t>
  </si>
  <si>
    <t>美国</t>
  </si>
  <si>
    <t>2022-10-13</t>
  </si>
  <si>
    <t>2737342</t>
  </si>
  <si>
    <t>鲁纳芭东酒店</t>
  </si>
  <si>
    <t>Junior Leandro</t>
  </si>
  <si>
    <t>2022-12-30</t>
  </si>
  <si>
    <t>1495.92</t>
  </si>
  <si>
    <t>208.00</t>
  </si>
  <si>
    <t>2022-10-13 07:34:05</t>
  </si>
  <si>
    <t>泰国</t>
  </si>
  <si>
    <t>2022-11-19</t>
  </si>
  <si>
    <t>2809199</t>
  </si>
  <si>
    <t>Jones Christopher,Jones Stephen Zachary</t>
  </si>
  <si>
    <t>4610.31</t>
  </si>
  <si>
    <t>646.00</t>
  </si>
  <si>
    <t>2022-11-19 15:18:41</t>
  </si>
  <si>
    <t>2022-12-05</t>
  </si>
  <si>
    <t>2848976</t>
  </si>
  <si>
    <t>双威金字塔酒店</t>
  </si>
  <si>
    <t>Khaw Tatt Siew</t>
  </si>
  <si>
    <t>1131.62</t>
  </si>
  <si>
    <t>160.00</t>
  </si>
  <si>
    <t>2022-12-29 20:03:10</t>
  </si>
  <si>
    <t>马来西亚</t>
  </si>
  <si>
    <t>2023-01-01</t>
  </si>
  <si>
    <t>2914989</t>
  </si>
  <si>
    <t>胡志明市新世界酒店</t>
  </si>
  <si>
    <t>kapoor nirav</t>
  </si>
  <si>
    <t>3845.96</t>
  </si>
  <si>
    <t>556.00</t>
  </si>
  <si>
    <t>2023-01-01 20:01:37</t>
  </si>
  <si>
    <t>越南</t>
  </si>
  <si>
    <t>2917107</t>
  </si>
  <si>
    <t>吉隆坡四季酒店</t>
  </si>
  <si>
    <t>Tang Foong Meng</t>
  </si>
  <si>
    <t>2023-01-05</t>
  </si>
  <si>
    <t>2023-01-08</t>
  </si>
  <si>
    <t>5042.64</t>
  </si>
  <si>
    <t>729.00</t>
  </si>
  <si>
    <t>2023-01-03 11:57:26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</si>
</sst>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678180</xdr:colOff>
      <xdr:row>43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57600"/>
          <a:ext cx="7909560" cy="3985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44931</v>
      </c>
      <c r="G2" s="6">
        <v>44934</v>
      </c>
      <c r="H2" s="4">
        <v>1</v>
      </c>
      <c r="I2" s="4">
        <v>3</v>
      </c>
      <c r="J2" s="4">
        <v>3</v>
      </c>
      <c r="K2" s="4" t="s">
        <v>30</v>
      </c>
      <c r="L2" s="4">
        <v>822</v>
      </c>
      <c r="M2" s="4">
        <v>822</v>
      </c>
      <c r="N2" s="4" t="s">
        <v>31</v>
      </c>
      <c r="O2" s="4" t="s">
        <v>32</v>
      </c>
      <c r="P2" s="4" t="s">
        <v>33</v>
      </c>
      <c r="Q2" s="4">
        <v>0</v>
      </c>
      <c r="R2" s="7">
        <v>44830</v>
      </c>
      <c r="S2" s="6">
        <v>44935</v>
      </c>
      <c r="T2" s="4" t="s">
        <v>34</v>
      </c>
      <c r="U2" s="4">
        <v>822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44925</v>
      </c>
      <c r="G3" s="6">
        <v>44929</v>
      </c>
      <c r="H3" s="4">
        <v>1</v>
      </c>
      <c r="I3" s="4">
        <v>4</v>
      </c>
      <c r="J3" s="4">
        <v>4</v>
      </c>
      <c r="K3" s="4" t="s">
        <v>30</v>
      </c>
      <c r="L3" s="4">
        <v>208</v>
      </c>
      <c r="M3" s="4">
        <v>208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44847</v>
      </c>
      <c r="S3" s="6">
        <v>44935</v>
      </c>
      <c r="T3" s="4" t="s">
        <v>34</v>
      </c>
      <c r="U3" s="4">
        <v>208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44926</v>
      </c>
      <c r="G4" s="6">
        <v>44928</v>
      </c>
      <c r="H4" s="4">
        <v>1</v>
      </c>
      <c r="I4" s="4">
        <v>2</v>
      </c>
      <c r="J4" s="4">
        <v>2</v>
      </c>
      <c r="K4" s="4" t="s">
        <v>30</v>
      </c>
      <c r="L4" s="4">
        <v>646</v>
      </c>
      <c r="M4" s="4">
        <v>646</v>
      </c>
      <c r="N4" s="4" t="s">
        <v>46</v>
      </c>
      <c r="O4" s="4" t="s">
        <v>32</v>
      </c>
      <c r="P4" s="4" t="s">
        <v>33</v>
      </c>
      <c r="Q4" s="4">
        <v>0</v>
      </c>
      <c r="R4" s="7">
        <v>44884</v>
      </c>
      <c r="S4" s="6">
        <v>44935</v>
      </c>
      <c r="T4" s="4" t="s">
        <v>34</v>
      </c>
      <c r="U4" s="4">
        <v>646</v>
      </c>
      <c r="V4" s="4">
        <v>0</v>
      </c>
      <c r="W4" s="4">
        <v>0</v>
      </c>
      <c r="X4" s="4" t="s">
        <v>47</v>
      </c>
      <c r="Y4" s="4">
        <v>240143926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44928</v>
      </c>
      <c r="G5" s="6">
        <v>44930</v>
      </c>
      <c r="H5" s="4">
        <v>1</v>
      </c>
      <c r="I5" s="4">
        <v>2</v>
      </c>
      <c r="J5" s="4">
        <v>2</v>
      </c>
      <c r="K5" s="4" t="s">
        <v>30</v>
      </c>
      <c r="L5" s="4">
        <v>160</v>
      </c>
      <c r="M5" s="4">
        <v>160</v>
      </c>
      <c r="N5" s="4" t="s">
        <v>52</v>
      </c>
      <c r="O5" s="4" t="s">
        <v>32</v>
      </c>
      <c r="P5" s="4" t="s">
        <v>33</v>
      </c>
      <c r="Q5" s="4">
        <v>0</v>
      </c>
      <c r="R5" s="7">
        <v>44900</v>
      </c>
      <c r="S5" s="6">
        <v>44935</v>
      </c>
      <c r="T5" s="4" t="s">
        <v>34</v>
      </c>
      <c r="U5" s="4">
        <v>160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44923</v>
      </c>
      <c r="G6" s="6">
        <v>44929</v>
      </c>
      <c r="H6" s="4">
        <v>1</v>
      </c>
      <c r="I6" s="4">
        <v>6</v>
      </c>
      <c r="J6" s="4">
        <v>6</v>
      </c>
      <c r="K6" s="4" t="s">
        <v>30</v>
      </c>
      <c r="L6" s="4">
        <v>3043</v>
      </c>
      <c r="M6" s="4">
        <v>3043</v>
      </c>
      <c r="N6" s="4" t="s">
        <v>57</v>
      </c>
      <c r="O6" s="4" t="s">
        <v>32</v>
      </c>
      <c r="P6" s="4" t="s">
        <v>33</v>
      </c>
      <c r="Q6" s="4">
        <v>0</v>
      </c>
      <c r="R6" s="7">
        <v>44911</v>
      </c>
      <c r="S6" s="6">
        <v>44935</v>
      </c>
      <c r="T6" s="4" t="s">
        <v>34</v>
      </c>
      <c r="U6" s="4">
        <v>3043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44926</v>
      </c>
      <c r="G7" s="6">
        <v>44928</v>
      </c>
      <c r="H7" s="4">
        <v>1</v>
      </c>
      <c r="I7" s="4">
        <v>2</v>
      </c>
      <c r="J7" s="4">
        <v>2</v>
      </c>
      <c r="K7" s="4" t="s">
        <v>30</v>
      </c>
      <c r="L7" s="4">
        <v>787</v>
      </c>
      <c r="M7" s="4">
        <v>787</v>
      </c>
      <c r="N7" s="4" t="s">
        <v>63</v>
      </c>
      <c r="O7" s="4" t="s">
        <v>32</v>
      </c>
      <c r="P7" s="4" t="s">
        <v>33</v>
      </c>
      <c r="Q7" s="4">
        <v>0</v>
      </c>
      <c r="R7" s="7">
        <v>44912</v>
      </c>
      <c r="S7" s="6">
        <v>44935</v>
      </c>
      <c r="T7" s="4" t="s">
        <v>34</v>
      </c>
      <c r="U7" s="4">
        <v>787</v>
      </c>
      <c r="V7" s="4">
        <v>0</v>
      </c>
      <c r="W7" s="4">
        <v>0</v>
      </c>
      <c r="X7" s="4" t="s">
        <v>64</v>
      </c>
      <c r="Y7" s="4" t="s">
        <v>59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44924</v>
      </c>
      <c r="G8" s="6">
        <v>44930</v>
      </c>
      <c r="H8" s="4">
        <v>1</v>
      </c>
      <c r="I8" s="4">
        <v>6</v>
      </c>
      <c r="J8" s="4">
        <v>6</v>
      </c>
      <c r="K8" s="4" t="s">
        <v>30</v>
      </c>
      <c r="L8" s="4">
        <v>4688</v>
      </c>
      <c r="M8" s="4">
        <v>4688</v>
      </c>
      <c r="N8" s="4" t="s">
        <v>68</v>
      </c>
      <c r="O8" s="4" t="s">
        <v>32</v>
      </c>
      <c r="P8" s="4" t="s">
        <v>33</v>
      </c>
      <c r="Q8" s="4">
        <v>0</v>
      </c>
      <c r="R8" s="7">
        <v>44913</v>
      </c>
      <c r="S8" s="6">
        <v>44935</v>
      </c>
      <c r="T8" s="4" t="s">
        <v>34</v>
      </c>
      <c r="U8" s="4">
        <v>4688</v>
      </c>
      <c r="V8" s="4">
        <v>0</v>
      </c>
      <c r="W8" s="4">
        <v>0</v>
      </c>
      <c r="X8" s="4" t="s">
        <v>69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70</v>
      </c>
      <c r="D9" s="4" t="s">
        <v>61</v>
      </c>
      <c r="E9" s="4" t="s">
        <v>62</v>
      </c>
      <c r="F9" s="6">
        <v>44926</v>
      </c>
      <c r="G9" s="6">
        <v>44928</v>
      </c>
      <c r="H9" s="4">
        <v>1</v>
      </c>
      <c r="I9" s="4">
        <v>2</v>
      </c>
      <c r="J9" s="4">
        <v>2</v>
      </c>
      <c r="K9" s="4" t="s">
        <v>30</v>
      </c>
      <c r="L9" s="4">
        <v>-787</v>
      </c>
      <c r="M9" s="4">
        <v>-787</v>
      </c>
      <c r="N9" s="4" t="s">
        <v>63</v>
      </c>
      <c r="O9" s="4" t="s">
        <v>32</v>
      </c>
      <c r="P9" s="4" t="s">
        <v>33</v>
      </c>
      <c r="Q9" s="4">
        <v>0</v>
      </c>
      <c r="R9" s="7">
        <v>44912</v>
      </c>
      <c r="S9" s="6">
        <v>44935</v>
      </c>
      <c r="T9" s="4" t="s">
        <v>34</v>
      </c>
      <c r="U9" s="4">
        <v>-787</v>
      </c>
      <c r="V9" s="4">
        <v>0</v>
      </c>
      <c r="W9" s="4">
        <v>0</v>
      </c>
      <c r="X9" s="4" t="s">
        <v>64</v>
      </c>
      <c r="Y9" s="4" t="s">
        <v>59</v>
      </c>
    </row>
    <row r="10" s="4" customFormat="1" spans="1:25">
      <c r="A10" s="4" t="s">
        <v>25</v>
      </c>
      <c r="B10" s="4" t="s">
        <v>26</v>
      </c>
      <c r="C10" s="4" t="s">
        <v>70</v>
      </c>
      <c r="D10" s="4" t="s">
        <v>28</v>
      </c>
      <c r="E10" s="4" t="s">
        <v>29</v>
      </c>
      <c r="F10" s="6">
        <v>44931</v>
      </c>
      <c r="G10" s="6">
        <v>44934</v>
      </c>
      <c r="H10" s="4">
        <v>1</v>
      </c>
      <c r="I10" s="4">
        <v>3</v>
      </c>
      <c r="J10" s="4">
        <v>3</v>
      </c>
      <c r="K10" s="4" t="s">
        <v>30</v>
      </c>
      <c r="L10" s="4">
        <v>-822</v>
      </c>
      <c r="M10" s="4">
        <v>-822</v>
      </c>
      <c r="N10" s="4" t="s">
        <v>31</v>
      </c>
      <c r="O10" s="4" t="s">
        <v>32</v>
      </c>
      <c r="P10" s="4" t="s">
        <v>33</v>
      </c>
      <c r="Q10" s="4">
        <v>0</v>
      </c>
      <c r="R10" s="7">
        <v>44830</v>
      </c>
      <c r="S10" s="6">
        <v>44935</v>
      </c>
      <c r="T10" s="4" t="s">
        <v>34</v>
      </c>
      <c r="U10" s="4">
        <v>-822</v>
      </c>
      <c r="V10" s="4">
        <v>0</v>
      </c>
      <c r="W10" s="4">
        <v>0</v>
      </c>
      <c r="X10" s="4" t="s">
        <v>35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44926</v>
      </c>
      <c r="G11" s="6">
        <v>44929</v>
      </c>
      <c r="H11" s="4">
        <v>1</v>
      </c>
      <c r="I11" s="4">
        <v>3</v>
      </c>
      <c r="J11" s="4">
        <v>3</v>
      </c>
      <c r="K11" s="4" t="s">
        <v>30</v>
      </c>
      <c r="L11" s="4">
        <v>624</v>
      </c>
      <c r="M11" s="4">
        <v>624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44917</v>
      </c>
      <c r="S11" s="6">
        <v>44935</v>
      </c>
      <c r="T11" s="4" t="s">
        <v>34</v>
      </c>
      <c r="U11" s="4">
        <v>624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44930</v>
      </c>
      <c r="G12" s="6">
        <v>44933</v>
      </c>
      <c r="H12" s="4">
        <v>1</v>
      </c>
      <c r="I12" s="4">
        <v>3</v>
      </c>
      <c r="J12" s="4">
        <v>3</v>
      </c>
      <c r="K12" s="4" t="s">
        <v>30</v>
      </c>
      <c r="L12" s="4">
        <v>810</v>
      </c>
      <c r="M12" s="4">
        <v>810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44918</v>
      </c>
      <c r="S12" s="6">
        <v>44935</v>
      </c>
      <c r="T12" s="4" t="s">
        <v>34</v>
      </c>
      <c r="U12" s="4">
        <v>810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6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44928</v>
      </c>
      <c r="G13" s="6">
        <v>44930</v>
      </c>
      <c r="H13" s="4">
        <v>2</v>
      </c>
      <c r="I13" s="4">
        <v>2</v>
      </c>
      <c r="J13" s="4">
        <v>4</v>
      </c>
      <c r="K13" s="4" t="s">
        <v>30</v>
      </c>
      <c r="L13" s="4">
        <v>556</v>
      </c>
      <c r="M13" s="4">
        <v>556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44927</v>
      </c>
      <c r="S13" s="6">
        <v>44935</v>
      </c>
      <c r="T13" s="4" t="s">
        <v>34</v>
      </c>
      <c r="U13" s="4">
        <v>556</v>
      </c>
      <c r="V13" s="4">
        <v>0</v>
      </c>
      <c r="W13" s="4">
        <v>0</v>
      </c>
      <c r="X13" s="4" t="s">
        <v>87</v>
      </c>
      <c r="Y13" s="4" t="s">
        <v>88</v>
      </c>
      <c r="Z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44931</v>
      </c>
      <c r="G14" s="6">
        <v>44934</v>
      </c>
      <c r="H14" s="4">
        <v>1</v>
      </c>
      <c r="I14" s="4">
        <v>3</v>
      </c>
      <c r="J14" s="4">
        <v>3</v>
      </c>
      <c r="K14" s="4" t="s">
        <v>30</v>
      </c>
      <c r="L14" s="4">
        <v>729</v>
      </c>
      <c r="M14" s="4">
        <v>729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44928</v>
      </c>
      <c r="S14" s="6">
        <v>44935</v>
      </c>
      <c r="T14" s="4" t="s">
        <v>34</v>
      </c>
      <c r="U14" s="4">
        <v>729</v>
      </c>
      <c r="V14" s="4">
        <v>0</v>
      </c>
      <c r="W14" s="4">
        <v>0</v>
      </c>
      <c r="X14" s="4" t="s">
        <v>94</v>
      </c>
      <c r="Y14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D19"/>
    </sheetView>
  </sheetViews>
  <sheetFormatPr defaultColWidth="10" defaultRowHeight="14.4"/>
  <cols>
    <col min="1" max="1" width="12.8888888888889" style="4"/>
    <col min="2" max="2" width="11.8888888888889" style="4"/>
    <col min="3" max="3" width="10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hidden="1" spans="1:9">
      <c r="A2" s="5">
        <v>21184912600</v>
      </c>
      <c r="B2" s="6">
        <v>44931</v>
      </c>
      <c r="C2" s="6">
        <v>44934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21437315709</v>
      </c>
      <c r="B3" s="6">
        <v>44925</v>
      </c>
      <c r="C3" s="6">
        <v>44929</v>
      </c>
      <c r="D3" s="4">
        <v>208</v>
      </c>
      <c r="E3" s="4" t="str">
        <f>VLOOKUP(A3,HOP!A:L,12,0)</f>
        <v>208.00</v>
      </c>
      <c r="F3" s="4" t="str">
        <f>VLOOKUP(A3,HOP!A:C,3,0)</f>
        <v>2737342</v>
      </c>
      <c r="G3" s="4">
        <f t="shared" ref="G3:G12" si="0">D3-E3</f>
        <v>0</v>
      </c>
      <c r="H3" s="4" t="str">
        <f t="shared" ref="H3:H12" si="1">$H$1&amp;F3</f>
        <v>,2737342</v>
      </c>
      <c r="I3" s="4" t="str">
        <f>VLOOKUP(A3,HOP!A:U,21,0)</f>
        <v>直连</v>
      </c>
    </row>
    <row r="4" s="4" customFormat="1" spans="1:9">
      <c r="A4" s="5">
        <v>21824783986</v>
      </c>
      <c r="B4" s="6">
        <v>44926</v>
      </c>
      <c r="C4" s="6">
        <v>44928</v>
      </c>
      <c r="D4" s="4">
        <v>646</v>
      </c>
      <c r="E4" s="4" t="str">
        <f>VLOOKUP(A4,HOP!A:L,12,0)</f>
        <v>646.00</v>
      </c>
      <c r="F4" s="4" t="str">
        <f>VLOOKUP(A4,HOP!A:C,3,0)</f>
        <v>2809199</v>
      </c>
      <c r="G4" s="4">
        <f t="shared" si="0"/>
        <v>0</v>
      </c>
      <c r="H4" s="4" t="str">
        <f t="shared" si="1"/>
        <v>,2809199</v>
      </c>
      <c r="I4" s="4" t="str">
        <f>VLOOKUP(A4,HOP!A:U,21,0)</f>
        <v>直采</v>
      </c>
    </row>
    <row r="5" s="4" customFormat="1" spans="1:9">
      <c r="A5" s="5">
        <v>21855282589</v>
      </c>
      <c r="B5" s="6">
        <v>44928</v>
      </c>
      <c r="C5" s="6">
        <v>44930</v>
      </c>
      <c r="D5" s="4">
        <v>160</v>
      </c>
      <c r="E5" s="4" t="str">
        <f>VLOOKUP(A5,HOP!A:L,12,0)</f>
        <v>160.00</v>
      </c>
      <c r="F5" s="4" t="str">
        <f>VLOOKUP(A5,HOP!A:C,3,0)</f>
        <v>2848976</v>
      </c>
      <c r="G5" s="4">
        <f t="shared" si="0"/>
        <v>0</v>
      </c>
      <c r="H5" s="4" t="str">
        <f t="shared" si="1"/>
        <v>,2848976</v>
      </c>
      <c r="I5" s="4" t="str">
        <f>VLOOKUP(A5,HOP!A:U,21,0)</f>
        <v>直采</v>
      </c>
    </row>
    <row r="6" s="4" customFormat="1" spans="1:9">
      <c r="A6" s="5">
        <v>999221937367099</v>
      </c>
      <c r="B6" s="6">
        <v>44923</v>
      </c>
      <c r="C6" s="6">
        <v>44929</v>
      </c>
      <c r="D6" s="4">
        <v>3043</v>
      </c>
      <c r="E6" s="4" t="str">
        <f>VLOOKUP(A6,HOP!A:L,12,0)</f>
        <v>3043.00</v>
      </c>
      <c r="F6" s="4" t="str">
        <f>VLOOKUP(A6,HOP!A:C,3,0)</f>
        <v>2878547</v>
      </c>
      <c r="G6" s="4">
        <f t="shared" si="0"/>
        <v>0</v>
      </c>
      <c r="H6" s="4" t="str">
        <f t="shared" si="1"/>
        <v>,2878547</v>
      </c>
      <c r="I6" s="4" t="str">
        <f>VLOOKUP(A6,HOP!A:U,21,0)</f>
        <v>直采</v>
      </c>
    </row>
    <row r="7" s="4" customFormat="1" hidden="1" spans="1:9">
      <c r="A7" s="5">
        <v>999221946695639</v>
      </c>
      <c r="B7" s="6">
        <v>44926</v>
      </c>
      <c r="C7" s="6">
        <v>44928</v>
      </c>
      <c r="D7" s="4">
        <v>0</v>
      </c>
      <c r="E7" s="4" t="str">
        <f>VLOOKUP(A7,HOP!A:L,12,0)</f>
        <v>0.00</v>
      </c>
      <c r="F7" s="4" t="str">
        <f>VLOOKUP(A7,HOP!A:C,3,0)</f>
        <v>2882247</v>
      </c>
      <c r="G7" s="4">
        <f t="shared" si="0"/>
        <v>0</v>
      </c>
      <c r="H7" s="4" t="str">
        <f t="shared" si="1"/>
        <v>,2882247</v>
      </c>
      <c r="I7" s="4" t="str">
        <f>VLOOKUP(A7,HOP!A:U,21,0)</f>
        <v>直采</v>
      </c>
    </row>
    <row r="8" s="4" customFormat="1" spans="1:9">
      <c r="A8" s="5">
        <v>999221950881905</v>
      </c>
      <c r="B8" s="6">
        <v>44924</v>
      </c>
      <c r="C8" s="6">
        <v>44930</v>
      </c>
      <c r="D8" s="4">
        <v>4688</v>
      </c>
      <c r="E8" s="4" t="str">
        <f>VLOOKUP(A8,HOP!A:L,12,0)</f>
        <v>4688.00</v>
      </c>
      <c r="F8" s="4" t="str">
        <f>VLOOKUP(A8,HOP!A:C,3,0)</f>
        <v>2883493</v>
      </c>
      <c r="G8" s="4">
        <f t="shared" si="0"/>
        <v>0</v>
      </c>
      <c r="H8" s="4" t="str">
        <f t="shared" si="1"/>
        <v>,2883493</v>
      </c>
      <c r="I8" s="4" t="str">
        <f>VLOOKUP(A8,HOP!A:U,21,0)</f>
        <v>直采</v>
      </c>
    </row>
    <row r="9" s="4" customFormat="1" spans="1:9">
      <c r="A9" s="5">
        <v>21982639472</v>
      </c>
      <c r="B9" s="6">
        <v>44926</v>
      </c>
      <c r="C9" s="6">
        <v>44929</v>
      </c>
      <c r="D9" s="4">
        <v>624</v>
      </c>
      <c r="E9" s="4" t="str">
        <f>VLOOKUP(A9,HOP!A:L,12,0)</f>
        <v>624.00</v>
      </c>
      <c r="F9" s="4" t="str">
        <f>VLOOKUP(A9,HOP!A:C,3,0)</f>
        <v>2894459</v>
      </c>
      <c r="G9" s="4">
        <f t="shared" si="0"/>
        <v>0</v>
      </c>
      <c r="H9" s="4" t="str">
        <f t="shared" si="1"/>
        <v>,2894459</v>
      </c>
      <c r="I9" s="4" t="str">
        <f>VLOOKUP(A9,HOP!A:U,21,0)</f>
        <v>直连</v>
      </c>
    </row>
    <row r="10" s="4" customFormat="1" spans="1:9">
      <c r="A10" s="5">
        <v>999221986753913</v>
      </c>
      <c r="B10" s="6">
        <v>44930</v>
      </c>
      <c r="C10" s="6">
        <v>44933</v>
      </c>
      <c r="D10" s="4">
        <v>810</v>
      </c>
      <c r="E10" s="4" t="str">
        <f>VLOOKUP(A10,HOP!A:L,12,0)</f>
        <v>810.00</v>
      </c>
      <c r="F10" s="4" t="str">
        <f>VLOOKUP(A10,HOP!A:C,3,0)</f>
        <v>2895666</v>
      </c>
      <c r="G10" s="4">
        <f t="shared" si="0"/>
        <v>0</v>
      </c>
      <c r="H10" s="4" t="str">
        <f t="shared" si="1"/>
        <v>,2895666</v>
      </c>
      <c r="I10" s="4" t="str">
        <f>VLOOKUP(A10,HOP!A:U,21,0)</f>
        <v>直采</v>
      </c>
    </row>
    <row r="11" s="4" customFormat="1" spans="1:9">
      <c r="A11" s="5">
        <v>999222053600532</v>
      </c>
      <c r="B11" s="6">
        <v>44928</v>
      </c>
      <c r="C11" s="6">
        <v>44930</v>
      </c>
      <c r="D11" s="4">
        <v>556</v>
      </c>
      <c r="E11" s="4" t="str">
        <f>VLOOKUP(A11,HOP!A:L,12,0)</f>
        <v>556.00</v>
      </c>
      <c r="F11" s="4" t="str">
        <f>VLOOKUP(A11,HOP!A:C,3,0)</f>
        <v>2914989</v>
      </c>
      <c r="G11" s="4">
        <f t="shared" si="0"/>
        <v>0</v>
      </c>
      <c r="H11" s="4" t="str">
        <f t="shared" si="1"/>
        <v>,2914989</v>
      </c>
      <c r="I11" s="4" t="str">
        <f>VLOOKUP(A11,HOP!A:U,21,0)</f>
        <v>直连</v>
      </c>
    </row>
    <row r="12" s="4" customFormat="1" spans="1:9">
      <c r="A12" s="5">
        <v>22063864190</v>
      </c>
      <c r="B12" s="6">
        <v>44931</v>
      </c>
      <c r="C12" s="6">
        <v>44934</v>
      </c>
      <c r="D12" s="4">
        <v>729</v>
      </c>
      <c r="E12" s="4" t="str">
        <f>VLOOKUP(A12,HOP!A:L,12,0)</f>
        <v>729.00</v>
      </c>
      <c r="F12" s="4" t="str">
        <f>VLOOKUP(A12,HOP!A:C,3,0)</f>
        <v>2917107</v>
      </c>
      <c r="G12" s="4">
        <f t="shared" si="0"/>
        <v>0</v>
      </c>
      <c r="H12" s="4" t="str">
        <f t="shared" si="1"/>
        <v>,2917107</v>
      </c>
      <c r="I12" s="4" t="str">
        <f>VLOOKUP(A12,HOP!A:U,21,0)</f>
        <v>直采</v>
      </c>
    </row>
    <row r="14" spans="4:4">
      <c r="D14" s="4">
        <f>SUM(D2:D13)</f>
        <v>11464</v>
      </c>
    </row>
    <row r="16" spans="1:4">
      <c r="A16" s="4" t="s">
        <v>97</v>
      </c>
      <c r="C16" s="4">
        <v>10076</v>
      </c>
      <c r="D16" s="4">
        <v>338069.95</v>
      </c>
    </row>
    <row r="17" spans="1:4">
      <c r="A17" s="4" t="s">
        <v>98</v>
      </c>
      <c r="C17" s="4">
        <v>1388</v>
      </c>
      <c r="D17" s="4">
        <v>46570.18</v>
      </c>
    </row>
    <row r="18" spans="1:4">
      <c r="A18" s="4" t="s">
        <v>99</v>
      </c>
      <c r="C18" s="4">
        <f>SUBTOTAL(9,C16:C17)</f>
        <v>11464</v>
      </c>
      <c r="D18" s="4">
        <f>SUBTOTAL(9,D16:D17)</f>
        <v>384640.13</v>
      </c>
    </row>
    <row r="19" spans="1:1">
      <c r="A19" s="4" t="s">
        <v>100</v>
      </c>
    </row>
  </sheetData>
  <autoFilter ref="A1:XFD19">
    <filterColumn colId="3">
      <filters blank="1">
        <filter val="160"/>
        <filter val="810"/>
        <filter val="3043"/>
        <filter val="624"/>
        <filter val="11464"/>
        <filter val="556"/>
        <filter val="646"/>
        <filter val="208"/>
        <filter val="4688"/>
        <filter val="7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3">
        <v>999221986753913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999221937367099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126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146</v>
      </c>
      <c r="S3" s="1" t="s">
        <v>134</v>
      </c>
      <c r="T3" s="1" t="s">
        <v>135</v>
      </c>
      <c r="U3" s="1" t="s">
        <v>136</v>
      </c>
      <c r="V3" s="1" t="s">
        <v>147</v>
      </c>
    </row>
    <row r="4" s="1" customFormat="1" spans="1:22">
      <c r="A4" s="3">
        <v>999221950881905</v>
      </c>
      <c r="B4" s="1" t="s">
        <v>148</v>
      </c>
      <c r="C4" s="1" t="s">
        <v>149</v>
      </c>
      <c r="D4" s="1" t="s">
        <v>150</v>
      </c>
      <c r="E4" s="1" t="s">
        <v>151</v>
      </c>
      <c r="F4" s="1" t="s">
        <v>152</v>
      </c>
      <c r="G4" s="1" t="s">
        <v>124</v>
      </c>
      <c r="H4" s="1" t="s">
        <v>126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155</v>
      </c>
      <c r="S4" s="1" t="s">
        <v>134</v>
      </c>
      <c r="T4" s="1" t="s">
        <v>135</v>
      </c>
      <c r="U4" s="1" t="s">
        <v>136</v>
      </c>
      <c r="V4" s="1" t="s">
        <v>147</v>
      </c>
    </row>
    <row r="5" s="1" customFormat="1" spans="1:22">
      <c r="A5" s="3">
        <v>999221946695639</v>
      </c>
      <c r="B5" s="1" t="s">
        <v>156</v>
      </c>
      <c r="C5" s="1" t="s">
        <v>157</v>
      </c>
      <c r="D5" s="1" t="s">
        <v>158</v>
      </c>
      <c r="E5" s="1" t="s">
        <v>159</v>
      </c>
      <c r="F5" s="1" t="s">
        <v>160</v>
      </c>
      <c r="G5" s="1" t="s">
        <v>161</v>
      </c>
      <c r="H5" s="1" t="s">
        <v>126</v>
      </c>
      <c r="I5" s="1" t="s">
        <v>162</v>
      </c>
      <c r="J5" s="1" t="s">
        <v>30</v>
      </c>
      <c r="K5" s="1" t="s">
        <v>163</v>
      </c>
      <c r="L5" s="1" t="s">
        <v>130</v>
      </c>
      <c r="M5" s="1" t="s">
        <v>164</v>
      </c>
      <c r="N5" s="1" t="s">
        <v>165</v>
      </c>
      <c r="O5" s="1" t="s">
        <v>130</v>
      </c>
      <c r="P5" s="1" t="s">
        <v>131</v>
      </c>
      <c r="Q5" s="1" t="s">
        <v>132</v>
      </c>
      <c r="R5" s="1" t="s">
        <v>166</v>
      </c>
      <c r="S5" s="1" t="s">
        <v>134</v>
      </c>
      <c r="T5" s="1" t="s">
        <v>135</v>
      </c>
      <c r="U5" s="1" t="s">
        <v>136</v>
      </c>
      <c r="V5" s="1" t="s">
        <v>147</v>
      </c>
    </row>
    <row r="6" s="1" customFormat="1" spans="1:22">
      <c r="A6" s="3">
        <v>21982639472</v>
      </c>
      <c r="B6" s="1" t="s">
        <v>167</v>
      </c>
      <c r="C6" s="1" t="s">
        <v>168</v>
      </c>
      <c r="D6" s="1" t="s">
        <v>169</v>
      </c>
      <c r="E6" s="1" t="s">
        <v>170</v>
      </c>
      <c r="F6" s="1" t="s">
        <v>160</v>
      </c>
      <c r="G6" s="1" t="s">
        <v>143</v>
      </c>
      <c r="H6" s="1" t="s">
        <v>126</v>
      </c>
      <c r="I6" s="1" t="s">
        <v>171</v>
      </c>
      <c r="J6" s="1" t="s">
        <v>30</v>
      </c>
      <c r="K6" s="1" t="s">
        <v>172</v>
      </c>
      <c r="L6" s="1" t="s">
        <v>172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173</v>
      </c>
      <c r="S6" s="1" t="s">
        <v>134</v>
      </c>
      <c r="T6" s="1" t="s">
        <v>135</v>
      </c>
      <c r="U6" s="1" t="s">
        <v>174</v>
      </c>
      <c r="V6" s="1" t="s">
        <v>175</v>
      </c>
    </row>
    <row r="7" s="1" customFormat="1" spans="1:22">
      <c r="A7" s="3">
        <v>21437315709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180</v>
      </c>
      <c r="G7" s="1" t="s">
        <v>143</v>
      </c>
      <c r="H7" s="1" t="s">
        <v>126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183</v>
      </c>
      <c r="S7" s="1" t="s">
        <v>134</v>
      </c>
      <c r="T7" s="1" t="s">
        <v>135</v>
      </c>
      <c r="U7" s="1" t="s">
        <v>174</v>
      </c>
      <c r="V7" s="1" t="s">
        <v>184</v>
      </c>
    </row>
    <row r="8" s="1" customFormat="1" spans="1:22">
      <c r="A8" s="3">
        <v>21824783986</v>
      </c>
      <c r="B8" s="1" t="s">
        <v>185</v>
      </c>
      <c r="C8" s="1" t="s">
        <v>186</v>
      </c>
      <c r="D8" s="1" t="s">
        <v>140</v>
      </c>
      <c r="E8" s="1" t="s">
        <v>187</v>
      </c>
      <c r="F8" s="1" t="s">
        <v>160</v>
      </c>
      <c r="G8" s="1" t="s">
        <v>161</v>
      </c>
      <c r="H8" s="1" t="s">
        <v>126</v>
      </c>
      <c r="I8" s="1" t="s">
        <v>188</v>
      </c>
      <c r="J8" s="1" t="s">
        <v>30</v>
      </c>
      <c r="K8" s="1" t="s">
        <v>189</v>
      </c>
      <c r="L8" s="1" t="s">
        <v>189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190</v>
      </c>
      <c r="S8" s="1" t="s">
        <v>134</v>
      </c>
      <c r="T8" s="1" t="s">
        <v>135</v>
      </c>
      <c r="U8" s="1" t="s">
        <v>136</v>
      </c>
      <c r="V8" s="1" t="s">
        <v>147</v>
      </c>
    </row>
    <row r="9" s="1" customFormat="1" spans="1:22">
      <c r="A9" s="3">
        <v>21855282589</v>
      </c>
      <c r="B9" s="1" t="s">
        <v>191</v>
      </c>
      <c r="C9" s="1" t="s">
        <v>192</v>
      </c>
      <c r="D9" s="1" t="s">
        <v>193</v>
      </c>
      <c r="E9" s="1" t="s">
        <v>194</v>
      </c>
      <c r="F9" s="1" t="s">
        <v>161</v>
      </c>
      <c r="G9" s="1" t="s">
        <v>124</v>
      </c>
      <c r="H9" s="1" t="s">
        <v>126</v>
      </c>
      <c r="I9" s="1" t="s">
        <v>195</v>
      </c>
      <c r="J9" s="1" t="s">
        <v>30</v>
      </c>
      <c r="K9" s="1" t="s">
        <v>196</v>
      </c>
      <c r="L9" s="1" t="s">
        <v>196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197</v>
      </c>
      <c r="S9" s="1" t="s">
        <v>134</v>
      </c>
      <c r="T9" s="1" t="s">
        <v>135</v>
      </c>
      <c r="U9" s="1" t="s">
        <v>136</v>
      </c>
      <c r="V9" s="1" t="s">
        <v>198</v>
      </c>
    </row>
    <row r="10" s="1" customFormat="1" spans="1:22">
      <c r="A10" s="3">
        <v>999222053600532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161</v>
      </c>
      <c r="G10" s="1" t="s">
        <v>124</v>
      </c>
      <c r="H10" s="1" t="s">
        <v>126</v>
      </c>
      <c r="I10" s="1" t="s">
        <v>203</v>
      </c>
      <c r="J10" s="1" t="s">
        <v>30</v>
      </c>
      <c r="K10" s="1" t="s">
        <v>204</v>
      </c>
      <c r="L10" s="1" t="s">
        <v>204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205</v>
      </c>
      <c r="S10" s="1" t="s">
        <v>134</v>
      </c>
      <c r="T10" s="1" t="s">
        <v>135</v>
      </c>
      <c r="U10" s="1" t="s">
        <v>174</v>
      </c>
      <c r="V10" s="1" t="s">
        <v>206</v>
      </c>
    </row>
    <row r="11" s="1" customFormat="1" spans="1:22">
      <c r="A11" s="3">
        <v>22063864190</v>
      </c>
      <c r="B11" s="1" t="s">
        <v>161</v>
      </c>
      <c r="C11" s="1" t="s">
        <v>207</v>
      </c>
      <c r="D11" s="1" t="s">
        <v>208</v>
      </c>
      <c r="E11" s="1" t="s">
        <v>209</v>
      </c>
      <c r="F11" s="1" t="s">
        <v>210</v>
      </c>
      <c r="G11" s="1" t="s">
        <v>211</v>
      </c>
      <c r="H11" s="1" t="s">
        <v>126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214</v>
      </c>
      <c r="S11" s="1" t="s">
        <v>134</v>
      </c>
      <c r="T11" s="1" t="s">
        <v>135</v>
      </c>
      <c r="U11" s="1" t="s">
        <v>136</v>
      </c>
      <c r="V11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2023-01-09T02:26:00Z</dcterms:created>
  <dcterms:modified xsi:type="dcterms:W3CDTF">2023-01-09T02:33:26Z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631F478E552943688C83CC0A490E4FD5</vt:lpwstr>
  </property>
  <property fmtid="{D5CDD505-2E9C-101B-9397-08002B2CF9AE}" pid="3" name="KSOProductBuildVer">
    <vt:lpwstr>2052-11.1.0.13703</vt:lpwstr>
  </property>
</Properties>
</file>