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<sst xmlns="http://schemas.openxmlformats.org/spreadsheetml/2006/main" count="381" uniqueCount="165">
  <si>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</si>
  <si>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</si>
  <si>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</si>
  <si>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</si>
  <si>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</si>
  <si>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</si>
  <si>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</si>
  <si>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</si>
  <si>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</si>
  <si>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</si>
  <si>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</si>
  <si>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</si>
  <si>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</si>
  <si>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</si>
  <si>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</si>
  <si>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</si>
  <si>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</si>
  <si>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</si>
  <si>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</si>
  <si>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</si>
  <si>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</si>
  <si>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</si>
  <si>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</si>
  <si>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</si>
  <si>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</si>
  <si>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999221962563222	</t>
  </si>
  <si>
    <t>Ctrip</t>
  </si>
  <si>
    <t>正常</t>
  </si>
  <si>
    <t>[梅州]梅州白天鹅迎宾馆(100697959)</t>
  </si>
  <si>
    <t>商务城景双床房&lt;特惠专享&gt;&lt;双人入住&gt;&lt;日历房套餐高价值&gt;&lt;双早&gt;&lt;新酒店礼盒&gt;</t>
  </si>
  <si>
    <t>CNY</t>
  </si>
  <si>
    <t>章二禧</t>
  </si>
  <si>
    <t>CA363230108CNY</t>
  </si>
  <si>
    <t>未提现</t>
  </si>
  <si>
    <t>携程开票</t>
  </si>
  <si>
    <t xml:space="preserve">	</t>
  </si>
  <si>
    <t xml:space="preserve">999221974794249	</t>
  </si>
  <si>
    <t>商务城景大床房&lt;超值特惠&gt;&lt;双人入住&gt;&lt;日历房套餐高价值&gt;&lt;单早&gt;&lt;新酒店礼盒&gt;</t>
  </si>
  <si>
    <t>朱申申</t>
  </si>
  <si>
    <t xml:space="preserve">999221982391418	</t>
  </si>
  <si>
    <t>[梅州]梅州麓湖山酒店(67856423)</t>
  </si>
  <si>
    <t>标准双床房&lt;双人入住&gt;&lt;升级特惠&gt;&lt;双早&gt;&lt;新高价值日历房套餐&gt;&lt;新酒店礼盒&gt;</t>
  </si>
  <si>
    <t>吴文婷</t>
  </si>
  <si>
    <t xml:space="preserve">1841563	</t>
  </si>
  <si>
    <t>取消</t>
  </si>
  <si>
    <t xml:space="preserve">999221985926709	</t>
  </si>
  <si>
    <t>商务江景大床房&lt;特惠专享&gt;&lt;双人入住&gt;&lt;日历房套餐高价值&gt;&lt;双早&gt;&lt;新酒店礼盒&gt;</t>
  </si>
  <si>
    <t>谢顺生</t>
  </si>
  <si>
    <t xml:space="preserve">21986403585	</t>
  </si>
  <si>
    <t>商务江景大床房&lt;超值特惠&gt;&lt;双人入住&gt;&lt;日历房套餐高价值&gt;&lt;单早&gt;&lt;新酒店礼盒&gt;</t>
  </si>
  <si>
    <t>卢一祺</t>
  </si>
  <si>
    <t xml:space="preserve">999221987456988	</t>
  </si>
  <si>
    <t>[香港]奕居(The Upper House)(17083495)</t>
  </si>
  <si>
    <t>Studio 70 豪华房&lt;双人入住&gt;&lt;内宾&gt;&lt;预付&gt;&lt;双早&gt;</t>
  </si>
  <si>
    <t>Du/Baoli</t>
  </si>
  <si>
    <t xml:space="preserve">2895840	</t>
  </si>
  <si>
    <t xml:space="preserve">46832606	</t>
  </si>
  <si>
    <t xml:space="preserve">999221987588785	</t>
  </si>
  <si>
    <t>商务城景大床房&lt;特惠专享&gt;&lt;双人入住&gt;&lt;日历房套餐高价值&gt;&lt;双早&gt;&lt;新酒店礼盒&gt;</t>
  </si>
  <si>
    <t>陈国雄</t>
  </si>
  <si>
    <t xml:space="preserve">999221988611229	</t>
  </si>
  <si>
    <t>张辉</t>
  </si>
  <si>
    <t xml:space="preserve">999221939978006	</t>
  </si>
  <si>
    <t>商务江景双床房&lt;特惠专享&gt;&lt;双人入住&gt;&lt;日历房套餐高价值&gt;&lt;双早&gt;&lt;新酒店礼盒&gt;</t>
  </si>
  <si>
    <t>薛峰</t>
  </si>
  <si>
    <t>CA363230109CNY</t>
  </si>
  <si>
    <t xml:space="preserve">999221961236733	</t>
  </si>
  <si>
    <t>[梅州]梅州客都大酒店(100660732)</t>
  </si>
  <si>
    <t>商务双床房&lt;特惠专享&gt;&lt;双人入住&gt;&lt;双早&gt;</t>
  </si>
  <si>
    <t>李姣清</t>
  </si>
  <si>
    <t xml:space="preserve">2886440	</t>
  </si>
  <si>
    <t xml:space="preserve">999221974799070	</t>
  </si>
  <si>
    <t xml:space="preserve">999221974818645	</t>
  </si>
  <si>
    <t>李云倩</t>
  </si>
  <si>
    <t xml:space="preserve">999221982173248	</t>
  </si>
  <si>
    <t>黄家燕</t>
  </si>
  <si>
    <t xml:space="preserve">999221982635890	</t>
  </si>
  <si>
    <t>陶琳</t>
  </si>
  <si>
    <t xml:space="preserve">999221988104825	</t>
  </si>
  <si>
    <t xml:space="preserve">999221988307195	</t>
  </si>
  <si>
    <t>罗榆清</t>
  </si>
  <si>
    <t xml:space="preserve">999221991429043	</t>
  </si>
  <si>
    <t>林彬彬</t>
  </si>
  <si>
    <t xml:space="preserve">999221991812378	</t>
  </si>
  <si>
    <t xml:space="preserve">21992405877	</t>
  </si>
  <si>
    <t>退单</t>
  </si>
  <si>
    <t>，</t>
  </si>
  <si>
    <t>999221974794249</t>
  </si>
  <si>
    <t>202212211644150071</t>
  </si>
  <si>
    <t>999221982391418</t>
  </si>
  <si>
    <t>202212221955370034</t>
  </si>
  <si>
    <t>999221985926709</t>
  </si>
  <si>
    <t>202212231150390020</t>
  </si>
  <si>
    <t>202212231244030025</t>
  </si>
  <si>
    <t>999221987588785</t>
  </si>
  <si>
    <t>202212231529280068</t>
  </si>
  <si>
    <t>999221988611229</t>
  </si>
  <si>
    <t>202212232004320071</t>
  </si>
  <si>
    <t>999221939978006</t>
  </si>
  <si>
    <t>202212161918050021</t>
  </si>
  <si>
    <t>999221974799070</t>
  </si>
  <si>
    <t>202212211632090034</t>
  </si>
  <si>
    <t>999221974818645</t>
  </si>
  <si>
    <t>202212211638050034</t>
  </si>
  <si>
    <t>999221982173248</t>
  </si>
  <si>
    <t>202301111136380001</t>
  </si>
  <si>
    <t>999221982635890</t>
  </si>
  <si>
    <t>202212222054480071</t>
  </si>
  <si>
    <t>999221988104825</t>
  </si>
  <si>
    <t>202212231748380071</t>
  </si>
  <si>
    <t>999221988307195</t>
  </si>
  <si>
    <t>202212231843440034</t>
  </si>
  <si>
    <t>999221991429043</t>
  </si>
  <si>
    <t>202212241127170020</t>
  </si>
  <si>
    <t>999221991812378</t>
  </si>
  <si>
    <t>202212241145390025</t>
  </si>
  <si>
    <t>202212241303020025</t>
  </si>
  <si>
    <t>A230109102232481</t>
  </si>
  <si>
    <t>A230109102342481</t>
  </si>
  <si>
    <t>房集：i230111115753 5563元</t>
  </si>
  <si>
    <t>CNY / HKD 当前参考汇率: 1.146936593</t>
  </si>
  <si>
    <t>总计： 10934.95 CNY/
12541.69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</si>
  <si>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</si>
  <si>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</si>
  <si>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</si>
  <si>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</si>
  <si>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</si>
  <si>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</si>
  <si>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</si>
  <si>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</si>
  <si>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</si>
  <si>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</si>
  <si>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</si>
  <si>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</si>
  <si>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</si>
  <si>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</si>
  <si>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</si>
  <si>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</si>
  <si>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</si>
  <si>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</si>
  <si>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</si>
  <si>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</si>
  <si>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2895840</t>
  </si>
  <si>
    <t>奕居</t>
  </si>
  <si>
    <t>Du Baoli</t>
  </si>
  <si>
    <t>2022-12-24</t>
  </si>
  <si>
    <t>退房日周结</t>
  </si>
  <si>
    <t>4160.19</t>
  </si>
  <si>
    <t>RMB</t>
  </si>
  <si>
    <t>0</t>
  </si>
  <si>
    <t>0.00</t>
  </si>
  <si>
    <t>携程国内直连(DD)</t>
  </si>
  <si>
    <t>01.011249</t>
  </si>
  <si>
    <t>2022-12-23 14:52:48</t>
  </si>
  <si>
    <t>否</t>
  </si>
  <si>
    <t>汇智国际旅游发展有限公司</t>
  </si>
  <si>
    <t>直连</t>
  </si>
  <si>
    <t>中国</t>
  </si>
  <si>
    <t>2022-12-19</t>
  </si>
  <si>
    <t>2886440</t>
  </si>
  <si>
    <t>梅州客都大酒店</t>
  </si>
  <si>
    <t>2022-12-25</t>
  </si>
  <si>
    <t>1211.76</t>
  </si>
  <si>
    <t>2022-12-19 17:49:18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</si>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</sst>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12</xdr:col>
      <xdr:colOff>83820</xdr:colOff>
      <xdr:row>54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736455" cy="3832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10" defaultRowHeight="13.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44918</v>
      </c>
      <c r="G2" s="7">
        <v>44919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10">
        <v>44914</v>
      </c>
      <c r="S2" s="7">
        <v>44934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7">
        <v>44918</v>
      </c>
      <c r="G3" s="7">
        <v>44919</v>
      </c>
      <c r="H3" s="4">
        <v>1</v>
      </c>
      <c r="I3" s="4">
        <v>1</v>
      </c>
      <c r="J3" s="4">
        <v>1</v>
      </c>
      <c r="K3" s="4" t="s">
        <v>30</v>
      </c>
      <c r="L3" s="4">
        <v>308</v>
      </c>
      <c r="M3" s="4">
        <v>308</v>
      </c>
      <c r="N3" s="4" t="s">
        <v>38</v>
      </c>
      <c r="O3" s="4" t="s">
        <v>32</v>
      </c>
      <c r="P3" s="4" t="s">
        <v>33</v>
      </c>
      <c r="Q3" s="4">
        <v>0</v>
      </c>
      <c r="R3" s="10">
        <v>44916</v>
      </c>
      <c r="S3" s="7">
        <v>44934</v>
      </c>
      <c r="T3" s="4" t="s">
        <v>34</v>
      </c>
      <c r="U3" s="4">
        <v>308</v>
      </c>
      <c r="V3" s="4">
        <v>0</v>
      </c>
      <c r="W3" s="4">
        <v>333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7">
        <v>44918</v>
      </c>
      <c r="G4" s="7">
        <v>44919</v>
      </c>
      <c r="H4" s="4">
        <v>1</v>
      </c>
      <c r="I4" s="4">
        <v>1</v>
      </c>
      <c r="J4" s="4">
        <v>1</v>
      </c>
      <c r="K4" s="4" t="s">
        <v>30</v>
      </c>
      <c r="L4" s="4">
        <v>266</v>
      </c>
      <c r="M4" s="4">
        <v>266</v>
      </c>
      <c r="N4" s="4" t="s">
        <v>42</v>
      </c>
      <c r="O4" s="4" t="s">
        <v>32</v>
      </c>
      <c r="P4" s="4" t="s">
        <v>33</v>
      </c>
      <c r="Q4" s="4">
        <v>0</v>
      </c>
      <c r="R4" s="10">
        <v>44917</v>
      </c>
      <c r="S4" s="7">
        <v>44934</v>
      </c>
      <c r="T4" s="4" t="s">
        <v>34</v>
      </c>
      <c r="U4" s="4">
        <v>266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25</v>
      </c>
      <c r="B5" s="4" t="s">
        <v>26</v>
      </c>
      <c r="C5" s="4" t="s">
        <v>44</v>
      </c>
      <c r="D5" s="4" t="s">
        <v>28</v>
      </c>
      <c r="E5" s="4" t="s">
        <v>29</v>
      </c>
      <c r="F5" s="7">
        <v>44918</v>
      </c>
      <c r="G5" s="7">
        <v>44919</v>
      </c>
      <c r="H5" s="4">
        <v>1</v>
      </c>
      <c r="I5" s="4">
        <v>1</v>
      </c>
      <c r="J5" s="4">
        <v>1</v>
      </c>
      <c r="K5" s="4" t="s">
        <v>30</v>
      </c>
      <c r="L5" s="4">
        <v>-315</v>
      </c>
      <c r="M5" s="4">
        <v>-315</v>
      </c>
      <c r="N5" s="4" t="s">
        <v>31</v>
      </c>
      <c r="O5" s="4" t="s">
        <v>32</v>
      </c>
      <c r="P5" s="4" t="s">
        <v>33</v>
      </c>
      <c r="Q5" s="4">
        <v>0</v>
      </c>
      <c r="R5" s="10">
        <v>44914</v>
      </c>
      <c r="S5" s="7">
        <v>44934</v>
      </c>
      <c r="T5" s="4" t="s">
        <v>34</v>
      </c>
      <c r="U5" s="4">
        <v>-315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46</v>
      </c>
      <c r="F6" s="7">
        <v>44918</v>
      </c>
      <c r="G6" s="7">
        <v>44919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47</v>
      </c>
      <c r="O6" s="4" t="s">
        <v>32</v>
      </c>
      <c r="P6" s="4" t="s">
        <v>33</v>
      </c>
      <c r="Q6" s="4">
        <v>0</v>
      </c>
      <c r="R6" s="10">
        <v>44918</v>
      </c>
      <c r="S6" s="7">
        <v>44934</v>
      </c>
      <c r="T6" s="4" t="s">
        <v>34</v>
      </c>
      <c r="U6" s="4">
        <v>315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28</v>
      </c>
      <c r="E7" s="4" t="s">
        <v>49</v>
      </c>
      <c r="F7" s="7">
        <v>44918</v>
      </c>
      <c r="G7" s="7">
        <v>44919</v>
      </c>
      <c r="H7" s="4">
        <v>1</v>
      </c>
      <c r="I7" s="4">
        <v>1</v>
      </c>
      <c r="J7" s="4">
        <v>1</v>
      </c>
      <c r="K7" s="4" t="s">
        <v>30</v>
      </c>
      <c r="L7" s="4">
        <v>311.5</v>
      </c>
      <c r="M7" s="4">
        <v>311.5</v>
      </c>
      <c r="N7" s="4" t="s">
        <v>50</v>
      </c>
      <c r="O7" s="4" t="s">
        <v>32</v>
      </c>
      <c r="P7" s="4" t="s">
        <v>33</v>
      </c>
      <c r="Q7" s="4">
        <v>0</v>
      </c>
      <c r="R7" s="10">
        <v>44918.0000115741</v>
      </c>
      <c r="S7" s="7">
        <v>44934</v>
      </c>
      <c r="T7" s="4" t="s">
        <v>34</v>
      </c>
      <c r="U7" s="4">
        <v>311.5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7">
        <v>44918</v>
      </c>
      <c r="G8" s="7">
        <v>44919</v>
      </c>
      <c r="H8" s="4">
        <v>1</v>
      </c>
      <c r="I8" s="4">
        <v>1</v>
      </c>
      <c r="J8" s="4">
        <v>1</v>
      </c>
      <c r="K8" s="4" t="s">
        <v>30</v>
      </c>
      <c r="L8" s="4">
        <v>4160.19</v>
      </c>
      <c r="M8" s="4">
        <v>4160.19</v>
      </c>
      <c r="N8" s="4" t="s">
        <v>54</v>
      </c>
      <c r="O8" s="4" t="s">
        <v>32</v>
      </c>
      <c r="P8" s="4" t="s">
        <v>33</v>
      </c>
      <c r="Q8" s="4">
        <v>0</v>
      </c>
      <c r="R8" s="10">
        <v>44918</v>
      </c>
      <c r="S8" s="7">
        <v>44934</v>
      </c>
      <c r="T8" s="4" t="s">
        <v>34</v>
      </c>
      <c r="U8" s="4">
        <v>4160.19</v>
      </c>
      <c r="V8" s="4">
        <v>0</v>
      </c>
      <c r="W8" s="4">
        <v>0</v>
      </c>
      <c r="X8" s="4" t="s">
        <v>55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58</v>
      </c>
      <c r="F9" s="7">
        <v>44918</v>
      </c>
      <c r="G9" s="7">
        <v>44919</v>
      </c>
      <c r="H9" s="4">
        <v>1</v>
      </c>
      <c r="I9" s="4">
        <v>1</v>
      </c>
      <c r="J9" s="4">
        <v>1</v>
      </c>
      <c r="K9" s="4" t="s">
        <v>30</v>
      </c>
      <c r="L9" s="4">
        <v>337.5</v>
      </c>
      <c r="M9" s="4">
        <v>337.5</v>
      </c>
      <c r="N9" s="4" t="s">
        <v>59</v>
      </c>
      <c r="O9" s="4" t="s">
        <v>32</v>
      </c>
      <c r="P9" s="4" t="s">
        <v>33</v>
      </c>
      <c r="Q9" s="4">
        <v>0</v>
      </c>
      <c r="R9" s="10">
        <v>44918</v>
      </c>
      <c r="S9" s="7">
        <v>44934</v>
      </c>
      <c r="T9" s="4" t="s">
        <v>34</v>
      </c>
      <c r="U9" s="4">
        <v>337.5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28</v>
      </c>
      <c r="E10" s="4" t="s">
        <v>49</v>
      </c>
      <c r="F10" s="7">
        <v>44918</v>
      </c>
      <c r="G10" s="7">
        <v>44919</v>
      </c>
      <c r="H10" s="4">
        <v>1</v>
      </c>
      <c r="I10" s="4">
        <v>1</v>
      </c>
      <c r="J10" s="4">
        <v>1</v>
      </c>
      <c r="K10" s="4" t="s">
        <v>30</v>
      </c>
      <c r="L10" s="4">
        <v>311.5</v>
      </c>
      <c r="M10" s="4">
        <v>311.5</v>
      </c>
      <c r="N10" s="4" t="s">
        <v>61</v>
      </c>
      <c r="O10" s="4" t="s">
        <v>32</v>
      </c>
      <c r="P10" s="4" t="s">
        <v>33</v>
      </c>
      <c r="Q10" s="4">
        <v>0</v>
      </c>
      <c r="R10" s="10">
        <v>44918</v>
      </c>
      <c r="S10" s="7">
        <v>44934</v>
      </c>
      <c r="T10" s="4" t="s">
        <v>34</v>
      </c>
      <c r="U10" s="4">
        <v>311.5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28</v>
      </c>
      <c r="E11" s="4" t="s">
        <v>63</v>
      </c>
      <c r="F11" s="7">
        <v>44919</v>
      </c>
      <c r="G11" s="7">
        <v>44920</v>
      </c>
      <c r="H11" s="4">
        <v>1</v>
      </c>
      <c r="I11" s="4">
        <v>1</v>
      </c>
      <c r="J11" s="4">
        <v>1</v>
      </c>
      <c r="K11" s="4" t="s">
        <v>30</v>
      </c>
      <c r="L11" s="4">
        <v>315</v>
      </c>
      <c r="M11" s="4">
        <v>315</v>
      </c>
      <c r="N11" s="4" t="s">
        <v>64</v>
      </c>
      <c r="O11" s="4" t="s">
        <v>65</v>
      </c>
      <c r="P11" s="4" t="s">
        <v>33</v>
      </c>
      <c r="Q11" s="4">
        <v>0</v>
      </c>
      <c r="R11" s="10">
        <v>44911</v>
      </c>
      <c r="S11" s="7">
        <v>44935</v>
      </c>
      <c r="T11" s="4" t="s">
        <v>34</v>
      </c>
      <c r="U11" s="4">
        <v>315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7">
        <v>44914</v>
      </c>
      <c r="G12" s="7">
        <v>44920</v>
      </c>
      <c r="H12" s="4">
        <v>1</v>
      </c>
      <c r="I12" s="4">
        <v>6</v>
      </c>
      <c r="J12" s="4">
        <v>6</v>
      </c>
      <c r="K12" s="4" t="s">
        <v>30</v>
      </c>
      <c r="L12" s="4">
        <v>1211.76</v>
      </c>
      <c r="M12" s="4">
        <v>1211.76</v>
      </c>
      <c r="N12" s="4" t="s">
        <v>69</v>
      </c>
      <c r="O12" s="4" t="s">
        <v>65</v>
      </c>
      <c r="P12" s="4" t="s">
        <v>33</v>
      </c>
      <c r="Q12" s="4">
        <v>0</v>
      </c>
      <c r="R12" s="10">
        <v>44914</v>
      </c>
      <c r="S12" s="7">
        <v>44935</v>
      </c>
      <c r="T12" s="4" t="s">
        <v>34</v>
      </c>
      <c r="U12" s="4">
        <v>1211.76</v>
      </c>
      <c r="V12" s="4">
        <v>0</v>
      </c>
      <c r="W12" s="4">
        <v>0</v>
      </c>
      <c r="X12" s="4" t="s">
        <v>70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28</v>
      </c>
      <c r="E13" s="4" t="s">
        <v>37</v>
      </c>
      <c r="F13" s="7">
        <v>44919</v>
      </c>
      <c r="G13" s="7">
        <v>44920</v>
      </c>
      <c r="H13" s="4">
        <v>1</v>
      </c>
      <c r="I13" s="4">
        <v>1</v>
      </c>
      <c r="J13" s="4">
        <v>1</v>
      </c>
      <c r="K13" s="4" t="s">
        <v>30</v>
      </c>
      <c r="L13" s="4">
        <v>308</v>
      </c>
      <c r="M13" s="4">
        <v>308</v>
      </c>
      <c r="N13" s="4" t="s">
        <v>38</v>
      </c>
      <c r="O13" s="4" t="s">
        <v>65</v>
      </c>
      <c r="P13" s="4" t="s">
        <v>33</v>
      </c>
      <c r="Q13" s="4">
        <v>0</v>
      </c>
      <c r="R13" s="10">
        <v>44916</v>
      </c>
      <c r="S13" s="7">
        <v>44935</v>
      </c>
      <c r="T13" s="4" t="s">
        <v>34</v>
      </c>
      <c r="U13" s="4">
        <v>308</v>
      </c>
      <c r="V13" s="4">
        <v>0</v>
      </c>
      <c r="W13" s="4">
        <v>333</v>
      </c>
      <c r="X13" s="4" t="s">
        <v>35</v>
      </c>
      <c r="Y13" s="4" t="s">
        <v>35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28</v>
      </c>
      <c r="E14" s="4" t="s">
        <v>49</v>
      </c>
      <c r="F14" s="7">
        <v>44918</v>
      </c>
      <c r="G14" s="7">
        <v>44920</v>
      </c>
      <c r="H14" s="4">
        <v>1</v>
      </c>
      <c r="I14" s="4">
        <v>2</v>
      </c>
      <c r="J14" s="4">
        <v>2</v>
      </c>
      <c r="K14" s="4" t="s">
        <v>30</v>
      </c>
      <c r="L14" s="4">
        <v>623</v>
      </c>
      <c r="M14" s="4">
        <v>623</v>
      </c>
      <c r="N14" s="4" t="s">
        <v>73</v>
      </c>
      <c r="O14" s="4" t="s">
        <v>65</v>
      </c>
      <c r="P14" s="4" t="s">
        <v>33</v>
      </c>
      <c r="Q14" s="4">
        <v>0</v>
      </c>
      <c r="R14" s="10">
        <v>44916</v>
      </c>
      <c r="S14" s="7">
        <v>44935</v>
      </c>
      <c r="T14" s="4" t="s">
        <v>34</v>
      </c>
      <c r="U14" s="4">
        <v>623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28</v>
      </c>
      <c r="E15" s="4" t="s">
        <v>46</v>
      </c>
      <c r="F15" s="7">
        <v>44918</v>
      </c>
      <c r="G15" s="7">
        <v>44920</v>
      </c>
      <c r="H15" s="4">
        <v>1</v>
      </c>
      <c r="I15" s="4">
        <v>2</v>
      </c>
      <c r="J15" s="4">
        <v>2</v>
      </c>
      <c r="K15" s="4" t="s">
        <v>30</v>
      </c>
      <c r="L15" s="4">
        <v>630</v>
      </c>
      <c r="M15" s="4">
        <v>630</v>
      </c>
      <c r="N15" s="4" t="s">
        <v>75</v>
      </c>
      <c r="O15" s="4" t="s">
        <v>65</v>
      </c>
      <c r="P15" s="4" t="s">
        <v>33</v>
      </c>
      <c r="Q15" s="4">
        <v>0</v>
      </c>
      <c r="R15" s="10">
        <v>44917</v>
      </c>
      <c r="S15" s="7">
        <v>44935</v>
      </c>
      <c r="T15" s="4" t="s">
        <v>34</v>
      </c>
      <c r="U15" s="4">
        <v>630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28</v>
      </c>
      <c r="E16" s="4" t="s">
        <v>63</v>
      </c>
      <c r="F16" s="7">
        <v>44918</v>
      </c>
      <c r="G16" s="7">
        <v>44920</v>
      </c>
      <c r="H16" s="4">
        <v>1</v>
      </c>
      <c r="I16" s="4">
        <v>2</v>
      </c>
      <c r="J16" s="4">
        <v>2</v>
      </c>
      <c r="K16" s="4" t="s">
        <v>30</v>
      </c>
      <c r="L16" s="4">
        <v>630</v>
      </c>
      <c r="M16" s="4">
        <v>630</v>
      </c>
      <c r="N16" s="4" t="s">
        <v>77</v>
      </c>
      <c r="O16" s="4" t="s">
        <v>65</v>
      </c>
      <c r="P16" s="4" t="s">
        <v>33</v>
      </c>
      <c r="Q16" s="4">
        <v>0</v>
      </c>
      <c r="R16" s="10">
        <v>44917</v>
      </c>
      <c r="S16" s="7">
        <v>44935</v>
      </c>
      <c r="T16" s="4" t="s">
        <v>34</v>
      </c>
      <c r="U16" s="4">
        <v>630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78</v>
      </c>
      <c r="B17" s="4" t="s">
        <v>26</v>
      </c>
      <c r="C17" s="4" t="s">
        <v>27</v>
      </c>
      <c r="D17" s="4" t="s">
        <v>40</v>
      </c>
      <c r="E17" s="4" t="s">
        <v>41</v>
      </c>
      <c r="F17" s="7">
        <v>44919</v>
      </c>
      <c r="G17" s="7">
        <v>44920</v>
      </c>
      <c r="H17" s="4">
        <v>1</v>
      </c>
      <c r="I17" s="4">
        <v>1</v>
      </c>
      <c r="J17" s="4">
        <v>1</v>
      </c>
      <c r="K17" s="4" t="s">
        <v>30</v>
      </c>
      <c r="L17" s="4">
        <v>266</v>
      </c>
      <c r="M17" s="4">
        <v>266</v>
      </c>
      <c r="N17" s="4" t="s">
        <v>42</v>
      </c>
      <c r="O17" s="4" t="s">
        <v>65</v>
      </c>
      <c r="P17" s="4" t="s">
        <v>33</v>
      </c>
      <c r="Q17" s="4">
        <v>0</v>
      </c>
      <c r="R17" s="10">
        <v>44918</v>
      </c>
      <c r="S17" s="7">
        <v>44935</v>
      </c>
      <c r="T17" s="4" t="s">
        <v>34</v>
      </c>
      <c r="U17" s="4">
        <v>266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28</v>
      </c>
      <c r="E18" s="4" t="s">
        <v>46</v>
      </c>
      <c r="F18" s="7">
        <v>44919</v>
      </c>
      <c r="G18" s="7">
        <v>44920</v>
      </c>
      <c r="H18" s="4">
        <v>1</v>
      </c>
      <c r="I18" s="4">
        <v>1</v>
      </c>
      <c r="J18" s="4">
        <v>1</v>
      </c>
      <c r="K18" s="4" t="s">
        <v>30</v>
      </c>
      <c r="L18" s="4">
        <v>315</v>
      </c>
      <c r="M18" s="4">
        <v>315</v>
      </c>
      <c r="N18" s="4" t="s">
        <v>80</v>
      </c>
      <c r="O18" s="4" t="s">
        <v>65</v>
      </c>
      <c r="P18" s="4" t="s">
        <v>33</v>
      </c>
      <c r="Q18" s="4">
        <v>0</v>
      </c>
      <c r="R18" s="10">
        <v>44918</v>
      </c>
      <c r="S18" s="7">
        <v>44935</v>
      </c>
      <c r="T18" s="4" t="s">
        <v>34</v>
      </c>
      <c r="U18" s="4">
        <v>315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81</v>
      </c>
      <c r="B19" s="4" t="s">
        <v>26</v>
      </c>
      <c r="C19" s="4" t="s">
        <v>27</v>
      </c>
      <c r="D19" s="4" t="s">
        <v>28</v>
      </c>
      <c r="E19" s="4" t="s">
        <v>46</v>
      </c>
      <c r="F19" s="7">
        <v>44919</v>
      </c>
      <c r="G19" s="7">
        <v>44920</v>
      </c>
      <c r="H19" s="4">
        <v>1</v>
      </c>
      <c r="I19" s="4">
        <v>1</v>
      </c>
      <c r="J19" s="4">
        <v>1</v>
      </c>
      <c r="K19" s="4" t="s">
        <v>30</v>
      </c>
      <c r="L19" s="4">
        <v>315</v>
      </c>
      <c r="M19" s="4">
        <v>315</v>
      </c>
      <c r="N19" s="4" t="s">
        <v>82</v>
      </c>
      <c r="O19" s="4" t="s">
        <v>65</v>
      </c>
      <c r="P19" s="4" t="s">
        <v>33</v>
      </c>
      <c r="Q19" s="4">
        <v>0</v>
      </c>
      <c r="R19" s="10">
        <v>44919</v>
      </c>
      <c r="S19" s="7">
        <v>44935</v>
      </c>
      <c r="T19" s="4" t="s">
        <v>34</v>
      </c>
      <c r="U19" s="4">
        <v>315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83</v>
      </c>
      <c r="B20" s="4" t="s">
        <v>26</v>
      </c>
      <c r="C20" s="4" t="s">
        <v>27</v>
      </c>
      <c r="D20" s="4" t="s">
        <v>28</v>
      </c>
      <c r="E20" s="4" t="s">
        <v>46</v>
      </c>
      <c r="F20" s="7">
        <v>44919</v>
      </c>
      <c r="G20" s="7">
        <v>44920</v>
      </c>
      <c r="H20" s="4">
        <v>1</v>
      </c>
      <c r="I20" s="4">
        <v>1</v>
      </c>
      <c r="J20" s="4">
        <v>1</v>
      </c>
      <c r="K20" s="4" t="s">
        <v>30</v>
      </c>
      <c r="L20" s="4">
        <v>315</v>
      </c>
      <c r="M20" s="4">
        <v>315</v>
      </c>
      <c r="N20" s="4" t="s">
        <v>47</v>
      </c>
      <c r="O20" s="4" t="s">
        <v>65</v>
      </c>
      <c r="P20" s="4" t="s">
        <v>33</v>
      </c>
      <c r="Q20" s="4">
        <v>0</v>
      </c>
      <c r="R20" s="10">
        <v>44919</v>
      </c>
      <c r="S20" s="7">
        <v>44935</v>
      </c>
      <c r="T20" s="4" t="s">
        <v>34</v>
      </c>
      <c r="U20" s="4">
        <v>315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84</v>
      </c>
      <c r="B21" s="4" t="s">
        <v>26</v>
      </c>
      <c r="C21" s="4" t="s">
        <v>27</v>
      </c>
      <c r="D21" s="4" t="s">
        <v>28</v>
      </c>
      <c r="E21" s="4" t="s">
        <v>49</v>
      </c>
      <c r="F21" s="7">
        <v>44919</v>
      </c>
      <c r="G21" s="7">
        <v>44920</v>
      </c>
      <c r="H21" s="4">
        <v>1</v>
      </c>
      <c r="I21" s="4">
        <v>1</v>
      </c>
      <c r="J21" s="4">
        <v>1</v>
      </c>
      <c r="K21" s="4" t="s">
        <v>30</v>
      </c>
      <c r="L21" s="4">
        <v>311.5</v>
      </c>
      <c r="M21" s="4">
        <v>311.5</v>
      </c>
      <c r="N21" s="4" t="s">
        <v>50</v>
      </c>
      <c r="O21" s="4" t="s">
        <v>65</v>
      </c>
      <c r="P21" s="4" t="s">
        <v>33</v>
      </c>
      <c r="Q21" s="4">
        <v>0</v>
      </c>
      <c r="R21" s="10">
        <v>44919</v>
      </c>
      <c r="S21" s="7">
        <v>44935</v>
      </c>
      <c r="T21" s="4" t="s">
        <v>34</v>
      </c>
      <c r="U21" s="4">
        <v>311.5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74</v>
      </c>
      <c r="B22" s="4" t="s">
        <v>26</v>
      </c>
      <c r="C22" s="4" t="s">
        <v>85</v>
      </c>
      <c r="D22" s="4" t="s">
        <v>28</v>
      </c>
      <c r="E22" s="4" t="s">
        <v>46</v>
      </c>
      <c r="F22" s="7">
        <v>44918</v>
      </c>
      <c r="G22" s="7">
        <v>44920</v>
      </c>
      <c r="H22" s="4">
        <v>1</v>
      </c>
      <c r="I22" s="4">
        <v>2</v>
      </c>
      <c r="J22" s="4">
        <v>2</v>
      </c>
      <c r="K22" s="4" t="s">
        <v>30</v>
      </c>
      <c r="L22" s="4">
        <v>-315</v>
      </c>
      <c r="M22" s="4">
        <v>-315</v>
      </c>
      <c r="N22" s="4" t="s">
        <v>75</v>
      </c>
      <c r="O22" s="4" t="s">
        <v>65</v>
      </c>
      <c r="P22" s="4" t="s">
        <v>33</v>
      </c>
      <c r="Q22" s="4">
        <v>0</v>
      </c>
      <c r="R22" s="10">
        <v>44917.7830787037</v>
      </c>
      <c r="S22" s="7">
        <v>44935</v>
      </c>
      <c r="T22" s="4" t="s">
        <v>34</v>
      </c>
      <c r="U22" s="4">
        <v>-315</v>
      </c>
      <c r="V22" s="4">
        <v>0</v>
      </c>
      <c r="W22" s="4">
        <v>0</v>
      </c>
      <c r="X22" s="4" t="s">
        <v>35</v>
      </c>
      <c r="Y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4" sqref="A24:D28"/>
    </sheetView>
  </sheetViews>
  <sheetFormatPr defaultColWidth="10" defaultRowHeight="13.5"/>
  <cols>
    <col min="1" max="1" width="12.8916666666667" style="4"/>
    <col min="2" max="3" width="11.8916666666667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hidden="1" spans="1:9">
      <c r="A2" s="6">
        <v>999221962563222</v>
      </c>
      <c r="B2" s="7">
        <v>44918</v>
      </c>
      <c r="C2" s="7">
        <v>44919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11" t="s">
        <v>87</v>
      </c>
      <c r="B3" s="7">
        <v>44918</v>
      </c>
      <c r="C3" s="7">
        <v>44919</v>
      </c>
      <c r="D3" s="4">
        <v>308</v>
      </c>
      <c r="E3" s="4">
        <v>308</v>
      </c>
      <c r="F3" s="12" t="s">
        <v>88</v>
      </c>
      <c r="G3" s="4">
        <f t="shared" ref="G3:G20" si="0">D3-E3</f>
        <v>0</v>
      </c>
      <c r="H3" s="4" t="str">
        <f t="shared" ref="H3:H20" si="1">$H$1&amp;F3</f>
        <v>，202212211644150071</v>
      </c>
      <c r="I3" s="4" t="e">
        <f>VLOOKUP(A3,HOP!A:U,21,0)</f>
        <v>#N/A</v>
      </c>
      <c r="J3" s="4">
        <v>12.21</v>
      </c>
    </row>
    <row r="4" s="4" customFormat="1" spans="1:10">
      <c r="A4" s="11" t="s">
        <v>89</v>
      </c>
      <c r="B4" s="7">
        <v>44918</v>
      </c>
      <c r="C4" s="7">
        <v>44919</v>
      </c>
      <c r="D4" s="4">
        <v>266</v>
      </c>
      <c r="E4" s="4">
        <v>266</v>
      </c>
      <c r="F4" s="12" t="s">
        <v>90</v>
      </c>
      <c r="G4" s="4">
        <f t="shared" si="0"/>
        <v>0</v>
      </c>
      <c r="H4" s="4" t="str">
        <f t="shared" si="1"/>
        <v>，202212221955370034</v>
      </c>
      <c r="I4" s="4" t="e">
        <f>VLOOKUP(A4,HOP!A:U,21,0)</f>
        <v>#N/A</v>
      </c>
      <c r="J4" s="4">
        <v>12.22</v>
      </c>
    </row>
    <row r="5" s="4" customFormat="1" spans="1:10">
      <c r="A5" s="11" t="s">
        <v>91</v>
      </c>
      <c r="B5" s="7">
        <v>44918</v>
      </c>
      <c r="C5" s="7">
        <v>44919</v>
      </c>
      <c r="D5" s="4">
        <v>315</v>
      </c>
      <c r="E5" s="4">
        <v>315</v>
      </c>
      <c r="F5" s="12" t="s">
        <v>92</v>
      </c>
      <c r="G5" s="4">
        <f t="shared" si="0"/>
        <v>0</v>
      </c>
      <c r="H5" s="4" t="str">
        <f t="shared" si="1"/>
        <v>，202212231150390020</v>
      </c>
      <c r="I5" s="4" t="e">
        <f>VLOOKUP(A5,HOP!A:U,21,0)</f>
        <v>#N/A</v>
      </c>
      <c r="J5" s="4">
        <v>12.23</v>
      </c>
    </row>
    <row r="6" s="4" customFormat="1" spans="1:10">
      <c r="A6" s="6">
        <v>21986403585</v>
      </c>
      <c r="B6" s="7">
        <v>44918</v>
      </c>
      <c r="C6" s="7">
        <v>44919</v>
      </c>
      <c r="D6" s="4">
        <v>311.5</v>
      </c>
      <c r="E6" s="4">
        <v>311.5</v>
      </c>
      <c r="F6" s="12" t="s">
        <v>93</v>
      </c>
      <c r="G6" s="4">
        <f t="shared" si="0"/>
        <v>0</v>
      </c>
      <c r="H6" s="4" t="str">
        <f t="shared" si="1"/>
        <v>，202212231244030025</v>
      </c>
      <c r="I6" s="4" t="e">
        <f>VLOOKUP(A6,HOP!A:U,21,0)</f>
        <v>#N/A</v>
      </c>
      <c r="J6" s="4">
        <v>12.23</v>
      </c>
    </row>
    <row r="7" s="4" customFormat="1" hidden="1" spans="1:9">
      <c r="A7" s="6">
        <v>999221987456988</v>
      </c>
      <c r="B7" s="7">
        <v>44918</v>
      </c>
      <c r="C7" s="7">
        <v>44919</v>
      </c>
      <c r="D7" s="4">
        <v>4160.19</v>
      </c>
      <c r="E7" s="4" t="str">
        <f>VLOOKUP(A7,HOP!A:L,12,0)</f>
        <v>4160.19</v>
      </c>
      <c r="F7" s="4" t="str">
        <f>VLOOKUP(A7,HOP!A:C,3,0)</f>
        <v>2895840</v>
      </c>
      <c r="G7" s="4">
        <f t="shared" si="0"/>
        <v>0</v>
      </c>
      <c r="H7" s="4" t="str">
        <f t="shared" si="1"/>
        <v>，2895840</v>
      </c>
      <c r="I7" s="4" t="str">
        <f>VLOOKUP(A7,HOP!A:U,21,0)</f>
        <v>直连</v>
      </c>
    </row>
    <row r="8" s="4" customFormat="1" spans="1:10">
      <c r="A8" s="11" t="s">
        <v>94</v>
      </c>
      <c r="B8" s="7">
        <v>44918</v>
      </c>
      <c r="C8" s="7">
        <v>44919</v>
      </c>
      <c r="D8" s="4">
        <v>337.5</v>
      </c>
      <c r="E8" s="4">
        <v>337.5</v>
      </c>
      <c r="F8" s="12" t="s">
        <v>95</v>
      </c>
      <c r="G8" s="4">
        <f t="shared" si="0"/>
        <v>0</v>
      </c>
      <c r="H8" s="4" t="str">
        <f t="shared" si="1"/>
        <v>，202212231529280068</v>
      </c>
      <c r="I8" s="4" t="e">
        <f>VLOOKUP(A8,HOP!A:U,21,0)</f>
        <v>#N/A</v>
      </c>
      <c r="J8" s="4">
        <v>12.23</v>
      </c>
    </row>
    <row r="9" s="4" customFormat="1" spans="1:10">
      <c r="A9" s="11" t="s">
        <v>96</v>
      </c>
      <c r="B9" s="7">
        <v>44918</v>
      </c>
      <c r="C9" s="7">
        <v>44919</v>
      </c>
      <c r="D9" s="4">
        <v>311.5</v>
      </c>
      <c r="E9" s="4">
        <v>311.5</v>
      </c>
      <c r="F9" s="12" t="s">
        <v>97</v>
      </c>
      <c r="G9" s="4">
        <f t="shared" si="0"/>
        <v>0</v>
      </c>
      <c r="H9" s="4" t="str">
        <f t="shared" si="1"/>
        <v>，202212232004320071</v>
      </c>
      <c r="I9" s="4" t="e">
        <f>VLOOKUP(A9,HOP!A:U,21,0)</f>
        <v>#N/A</v>
      </c>
      <c r="J9" s="4">
        <v>12.23</v>
      </c>
    </row>
    <row r="10" s="4" customFormat="1" spans="1:10">
      <c r="A10" s="11" t="s">
        <v>98</v>
      </c>
      <c r="B10" s="7">
        <v>44919</v>
      </c>
      <c r="C10" s="7">
        <v>44920</v>
      </c>
      <c r="D10" s="4">
        <v>315</v>
      </c>
      <c r="E10" s="4">
        <v>315</v>
      </c>
      <c r="F10" s="12" t="s">
        <v>99</v>
      </c>
      <c r="G10" s="4">
        <f t="shared" si="0"/>
        <v>0</v>
      </c>
      <c r="H10" s="4" t="str">
        <f t="shared" si="1"/>
        <v>，202212161918050021</v>
      </c>
      <c r="I10" s="4" t="e">
        <f>VLOOKUP(A10,HOP!A:U,21,0)</f>
        <v>#N/A</v>
      </c>
      <c r="J10" s="4">
        <v>12.16</v>
      </c>
    </row>
    <row r="11" s="4" customFormat="1" hidden="1" spans="1:9">
      <c r="A11" s="6">
        <v>999221961236733</v>
      </c>
      <c r="B11" s="7">
        <v>44914</v>
      </c>
      <c r="C11" s="7">
        <v>44920</v>
      </c>
      <c r="D11" s="4">
        <v>1211.76</v>
      </c>
      <c r="E11" s="4" t="str">
        <f>VLOOKUP(A11,HOP!A:L,12,0)</f>
        <v>1211.76</v>
      </c>
      <c r="F11" s="4" t="str">
        <f>VLOOKUP(A11,HOP!A:C,3,0)</f>
        <v>2886440</v>
      </c>
      <c r="G11" s="4">
        <f t="shared" si="0"/>
        <v>0</v>
      </c>
      <c r="H11" s="4" t="str">
        <f t="shared" si="1"/>
        <v>，2886440</v>
      </c>
      <c r="I11" s="4" t="str">
        <f>VLOOKUP(A11,HOP!A:U,21,0)</f>
        <v>直采</v>
      </c>
    </row>
    <row r="12" s="4" customFormat="1" spans="1:10">
      <c r="A12" s="11" t="s">
        <v>100</v>
      </c>
      <c r="B12" s="7">
        <v>44919</v>
      </c>
      <c r="C12" s="7">
        <v>44920</v>
      </c>
      <c r="D12" s="4">
        <v>308</v>
      </c>
      <c r="E12" s="4">
        <v>308</v>
      </c>
      <c r="F12" s="12" t="s">
        <v>101</v>
      </c>
      <c r="G12" s="4">
        <f t="shared" si="0"/>
        <v>0</v>
      </c>
      <c r="H12" s="4" t="str">
        <f t="shared" si="1"/>
        <v>，202212211632090034</v>
      </c>
      <c r="I12" s="4" t="e">
        <f>VLOOKUP(A12,HOP!A:U,21,0)</f>
        <v>#N/A</v>
      </c>
      <c r="J12" s="4">
        <v>12.21</v>
      </c>
    </row>
    <row r="13" s="4" customFormat="1" spans="1:10">
      <c r="A13" s="11" t="s">
        <v>102</v>
      </c>
      <c r="B13" s="7">
        <v>44918</v>
      </c>
      <c r="C13" s="7">
        <v>44920</v>
      </c>
      <c r="D13" s="4">
        <v>623</v>
      </c>
      <c r="E13" s="4">
        <v>623</v>
      </c>
      <c r="F13" s="12" t="s">
        <v>103</v>
      </c>
      <c r="G13" s="4">
        <f t="shared" si="0"/>
        <v>0</v>
      </c>
      <c r="H13" s="4" t="str">
        <f t="shared" si="1"/>
        <v>，202212211638050034</v>
      </c>
      <c r="I13" s="4" t="e">
        <f>VLOOKUP(A13,HOP!A:U,21,0)</f>
        <v>#N/A</v>
      </c>
      <c r="J13" s="4">
        <v>12.21</v>
      </c>
    </row>
    <row r="14" s="5" customFormat="1" spans="1:10">
      <c r="A14" s="13" t="s">
        <v>104</v>
      </c>
      <c r="B14" s="9">
        <v>44918</v>
      </c>
      <c r="C14" s="9">
        <v>44920</v>
      </c>
      <c r="D14" s="5">
        <v>315</v>
      </c>
      <c r="E14" s="5">
        <v>315</v>
      </c>
      <c r="F14" s="14" t="s">
        <v>105</v>
      </c>
      <c r="G14" s="5">
        <f t="shared" si="0"/>
        <v>0</v>
      </c>
      <c r="H14" s="5" t="str">
        <f t="shared" si="1"/>
        <v>，202301111136380001</v>
      </c>
      <c r="I14" s="5" t="e">
        <f>VLOOKUP(A14,HOP!A:U,21,0)</f>
        <v>#N/A</v>
      </c>
      <c r="J14" s="5">
        <v>1.11</v>
      </c>
    </row>
    <row r="15" s="4" customFormat="1" spans="1:10">
      <c r="A15" s="11" t="s">
        <v>106</v>
      </c>
      <c r="B15" s="7">
        <v>44918</v>
      </c>
      <c r="C15" s="7">
        <v>44920</v>
      </c>
      <c r="D15" s="4">
        <v>630</v>
      </c>
      <c r="E15" s="4">
        <v>630</v>
      </c>
      <c r="F15" s="12" t="s">
        <v>107</v>
      </c>
      <c r="G15" s="4">
        <f t="shared" si="0"/>
        <v>0</v>
      </c>
      <c r="H15" s="4" t="str">
        <f t="shared" si="1"/>
        <v>，202212222054480071</v>
      </c>
      <c r="I15" s="4" t="e">
        <f>VLOOKUP(A15,HOP!A:U,21,0)</f>
        <v>#N/A</v>
      </c>
      <c r="J15" s="4">
        <v>12.22</v>
      </c>
    </row>
    <row r="16" s="4" customFormat="1" spans="1:10">
      <c r="A16" s="11" t="s">
        <v>108</v>
      </c>
      <c r="B16" s="7">
        <v>44919</v>
      </c>
      <c r="C16" s="7">
        <v>44920</v>
      </c>
      <c r="D16" s="4">
        <v>266</v>
      </c>
      <c r="E16" s="4">
        <v>266</v>
      </c>
      <c r="F16" s="12" t="s">
        <v>109</v>
      </c>
      <c r="G16" s="4">
        <f t="shared" si="0"/>
        <v>0</v>
      </c>
      <c r="H16" s="4" t="str">
        <f t="shared" si="1"/>
        <v>，202212231748380071</v>
      </c>
      <c r="I16" s="4" t="e">
        <f>VLOOKUP(A16,HOP!A:U,21,0)</f>
        <v>#N/A</v>
      </c>
      <c r="J16" s="4">
        <v>12.23</v>
      </c>
    </row>
    <row r="17" s="4" customFormat="1" spans="1:10">
      <c r="A17" s="11" t="s">
        <v>110</v>
      </c>
      <c r="B17" s="7">
        <v>44919</v>
      </c>
      <c r="C17" s="7">
        <v>44920</v>
      </c>
      <c r="D17" s="4">
        <v>315</v>
      </c>
      <c r="E17" s="4">
        <v>315</v>
      </c>
      <c r="F17" s="12" t="s">
        <v>111</v>
      </c>
      <c r="G17" s="4">
        <f t="shared" si="0"/>
        <v>0</v>
      </c>
      <c r="H17" s="4" t="str">
        <f t="shared" si="1"/>
        <v>，202212231843440034</v>
      </c>
      <c r="I17" s="4" t="e">
        <f>VLOOKUP(A17,HOP!A:U,21,0)</f>
        <v>#N/A</v>
      </c>
      <c r="J17" s="4">
        <v>12.23</v>
      </c>
    </row>
    <row r="18" s="4" customFormat="1" spans="1:10">
      <c r="A18" s="11" t="s">
        <v>112</v>
      </c>
      <c r="B18" s="7">
        <v>44919</v>
      </c>
      <c r="C18" s="7">
        <v>44920</v>
      </c>
      <c r="D18" s="4">
        <v>315</v>
      </c>
      <c r="E18" s="4">
        <v>315</v>
      </c>
      <c r="F18" s="12" t="s">
        <v>113</v>
      </c>
      <c r="G18" s="4">
        <f t="shared" si="0"/>
        <v>0</v>
      </c>
      <c r="H18" s="4" t="str">
        <f t="shared" si="1"/>
        <v>，202212241127170020</v>
      </c>
      <c r="I18" s="4" t="e">
        <f>VLOOKUP(A18,HOP!A:U,21,0)</f>
        <v>#N/A</v>
      </c>
      <c r="J18" s="4">
        <v>12.24</v>
      </c>
    </row>
    <row r="19" s="4" customFormat="1" spans="1:10">
      <c r="A19" s="11" t="s">
        <v>114</v>
      </c>
      <c r="B19" s="7">
        <v>44919</v>
      </c>
      <c r="C19" s="7">
        <v>44920</v>
      </c>
      <c r="D19" s="4">
        <v>315</v>
      </c>
      <c r="E19" s="4">
        <v>315</v>
      </c>
      <c r="F19" s="12" t="s">
        <v>115</v>
      </c>
      <c r="G19" s="4">
        <f t="shared" si="0"/>
        <v>0</v>
      </c>
      <c r="H19" s="4" t="str">
        <f t="shared" si="1"/>
        <v>，202212241145390025</v>
      </c>
      <c r="I19" s="4" t="e">
        <f>VLOOKUP(A19,HOP!A:U,21,0)</f>
        <v>#N/A</v>
      </c>
      <c r="J19" s="4">
        <v>12.24</v>
      </c>
    </row>
    <row r="20" s="4" customFormat="1" spans="1:10">
      <c r="A20" s="6">
        <v>21992405877</v>
      </c>
      <c r="B20" s="7">
        <v>44919</v>
      </c>
      <c r="C20" s="7">
        <v>44920</v>
      </c>
      <c r="D20" s="4">
        <v>311.5</v>
      </c>
      <c r="E20" s="4">
        <v>311.5</v>
      </c>
      <c r="F20" s="12" t="s">
        <v>116</v>
      </c>
      <c r="G20" s="4">
        <f t="shared" si="0"/>
        <v>0</v>
      </c>
      <c r="H20" s="4" t="str">
        <f t="shared" si="1"/>
        <v>，202212241303020025</v>
      </c>
      <c r="I20" s="4" t="e">
        <f>VLOOKUP(A20,HOP!A:U,21,0)</f>
        <v>#N/A</v>
      </c>
      <c r="J20" s="4">
        <v>12.24</v>
      </c>
    </row>
    <row r="22" spans="4:4">
      <c r="D22" s="4">
        <f>SUM(D2:D21)</f>
        <v>10934.95</v>
      </c>
    </row>
    <row r="24" spans="1:4">
      <c r="A24" s="4" t="s">
        <v>117</v>
      </c>
      <c r="C24" s="4">
        <v>1211.76</v>
      </c>
      <c r="D24" s="4">
        <v>1389.81</v>
      </c>
    </row>
    <row r="25" spans="1:4">
      <c r="A25" s="4" t="s">
        <v>118</v>
      </c>
      <c r="C25" s="4">
        <v>4160.19</v>
      </c>
      <c r="D25" s="4">
        <v>4771.47</v>
      </c>
    </row>
    <row r="26" spans="1:4">
      <c r="A26" s="4" t="s">
        <v>119</v>
      </c>
      <c r="C26" s="4">
        <v>5563</v>
      </c>
      <c r="D26" s="4">
        <v>6380.41</v>
      </c>
    </row>
    <row r="27" spans="1:4">
      <c r="A27" s="4" t="s">
        <v>120</v>
      </c>
      <c r="C27" s="4">
        <f>SUBTOTAL(9,C24:C26)</f>
        <v>10934.95</v>
      </c>
      <c r="D27" s="4">
        <f>SUBTOTAL(9,D24:D26)</f>
        <v>12541.69</v>
      </c>
    </row>
    <row r="28" spans="1:1">
      <c r="A28" s="4" t="s">
        <v>121</v>
      </c>
    </row>
  </sheetData>
  <autoFilter ref="A1:X20">
    <filterColumn colId="3">
      <filters>
        <filter val="630"/>
        <filter val="623"/>
        <filter val="315"/>
        <filter val="311.5"/>
        <filter val="337.5"/>
        <filter val="266"/>
        <filter val="1211.76"/>
        <filter val="308"/>
        <filter val="4160.19"/>
      </filters>
    </filterColumn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.89166666666667" defaultRowHeight="12.75" outlineLevelRow="2"/>
  <cols>
    <col min="1" max="1" width="12.8916666666667" style="1"/>
    <col min="2" max="16383" width="8.89166666666667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  <c r="V1" s="2" t="s">
        <v>140</v>
      </c>
    </row>
    <row r="2" s="1" customFormat="1" spans="1:22">
      <c r="A2" s="3">
        <v>999221987456988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999221961236733</v>
      </c>
      <c r="B3" s="1" t="s">
        <v>158</v>
      </c>
      <c r="C3" s="1" t="s">
        <v>159</v>
      </c>
      <c r="D3" s="1" t="s">
        <v>160</v>
      </c>
      <c r="E3" s="1" t="s">
        <v>69</v>
      </c>
      <c r="F3" s="1" t="s">
        <v>158</v>
      </c>
      <c r="G3" s="1" t="s">
        <v>161</v>
      </c>
      <c r="H3" s="1" t="s">
        <v>146</v>
      </c>
      <c r="I3" s="1" t="s">
        <v>162</v>
      </c>
      <c r="J3" s="1" t="s">
        <v>148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163</v>
      </c>
      <c r="S3" s="1" t="s">
        <v>154</v>
      </c>
      <c r="T3" s="1" t="s">
        <v>155</v>
      </c>
      <c r="U3" s="1" t="s">
        <v>164</v>
      </c>
      <c r="V3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Administrator</cp:lastModifiedBy>
  <dcterms:created xsi:type="dcterms:W3CDTF">2023-01-09T02:08:00Z</dcterms:created>
  <dcterms:modified xsi:type="dcterms:W3CDTF">2023-01-11T06:09:01Z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4B021BDA08FB4097B8FD0A142D98FDCA</vt:lpwstr>
  </property>
  <property fmtid="{D5CDD505-2E9C-101B-9397-08002B2CF9AE}" pid="3" name="KSOProductBuildVer">
    <vt:lpwstr>2052-11.1.0.12980</vt:lpwstr>
  </property>
</Properties>
</file>