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<sst xmlns="http://schemas.openxmlformats.org/spreadsheetml/2006/main" count="376" uniqueCount="156">
  <si>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</si>
  <si>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</si>
  <si>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</si>
  <si>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</si>
  <si>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</si>
  <si>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</si>
  <si>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</si>
  <si>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</si>
  <si>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</si>
  <si>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</si>
  <si>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</si>
  <si>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</si>
  <si>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</si>
  <si>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</si>
  <si>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</si>
  <si>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</si>
  <si>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</si>
  <si>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</si>
  <si>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</si>
  <si>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</si>
  <si>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</si>
  <si>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</si>
  <si>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</si>
  <si>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</si>
  <si>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</si>
  <si>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999222036814693	</t>
  </si>
  <si>
    <t>Ctrip</t>
  </si>
  <si>
    <t>正常</t>
  </si>
  <si>
    <t>[北京]派酒店(北苑地铁站北苑会议中心店)(83901288)</t>
  </si>
  <si>
    <t>惠选大床房(无窗)&lt;至多8间&gt;&lt;2人入住&gt;</t>
  </si>
  <si>
    <t>CNY</t>
  </si>
  <si>
    <t>赵小红</t>
  </si>
  <si>
    <t>CA13744230115CNY</t>
  </si>
  <si>
    <t>未提现</t>
  </si>
  <si>
    <t>携程开票</t>
  </si>
  <si>
    <t xml:space="preserve">2912225	</t>
  </si>
  <si>
    <t xml:space="preserve">104925819854	</t>
  </si>
  <si>
    <t xml:space="preserve">999221994194817	</t>
  </si>
  <si>
    <t>[杭州]怡莱精品酒店(杭州江南大道钱塘江大桥店)(93869333)</t>
  </si>
  <si>
    <t>豪华大床房&lt;至多8间&gt;&lt;2人入住&gt;</t>
  </si>
  <si>
    <t>高佳琦</t>
  </si>
  <si>
    <t>CA13744230116CNY</t>
  </si>
  <si>
    <t xml:space="preserve">2898181	</t>
  </si>
  <si>
    <t xml:space="preserve">R3100513104616744001	</t>
  </si>
  <si>
    <t xml:space="preserve">999222021954479	</t>
  </si>
  <si>
    <t>[珠海]珠海横琴星乐度露营小镇(87943851)</t>
  </si>
  <si>
    <t>标准双床房&lt;至多8间&gt;&lt;2人入住&gt;&lt;早餐&gt;</t>
  </si>
  <si>
    <t>賴明杰</t>
  </si>
  <si>
    <t xml:space="preserve">2906821	</t>
  </si>
  <si>
    <t xml:space="preserve">	</t>
  </si>
  <si>
    <t xml:space="preserve">999222025021129	</t>
  </si>
  <si>
    <t>纤叶居双床房&lt;至多8间&gt;&lt;2人入住&gt;&lt;早餐&gt;</t>
  </si>
  <si>
    <t>IEONG/NGAHONG</t>
  </si>
  <si>
    <t xml:space="preserve">2908543	</t>
  </si>
  <si>
    <t xml:space="preserve">999222033952021	</t>
  </si>
  <si>
    <t>家庭房车&lt;至多8间&gt;&lt;2人入住&gt;&lt;早餐&gt;</t>
  </si>
  <si>
    <t>何乘軒</t>
  </si>
  <si>
    <t xml:space="preserve">2911261	</t>
  </si>
  <si>
    <t xml:space="preserve">999222035195705	</t>
  </si>
  <si>
    <t>CHEANG/HIN VENG</t>
  </si>
  <si>
    <t xml:space="preserve">2911775	</t>
  </si>
  <si>
    <t xml:space="preserve">999222041539782	</t>
  </si>
  <si>
    <t>[三亚]格林豪泰(三亚和平街情人桥店)(93870791)</t>
  </si>
  <si>
    <t>家庭房&lt;至多8间&gt;&lt;2人入住&gt;</t>
  </si>
  <si>
    <t>邱穗香</t>
  </si>
  <si>
    <t xml:space="preserve">2913223	</t>
  </si>
  <si>
    <t xml:space="preserve">(GRT)81694702;	</t>
  </si>
  <si>
    <t xml:space="preserve">999222044210067	</t>
  </si>
  <si>
    <t>郭仁鸿,苏艳</t>
  </si>
  <si>
    <t xml:space="preserve">2913334	</t>
  </si>
  <si>
    <t xml:space="preserve">(GRT)81697529;(GRT)81697531;	</t>
  </si>
  <si>
    <t xml:space="preserve">999222044279633	</t>
  </si>
  <si>
    <t>[吉安]吉安庐陵东方宾馆(83902386)</t>
  </si>
  <si>
    <t>豪华双床房&lt;至多8间&gt;&lt;2人入住&gt;&lt;早餐&gt;</t>
  </si>
  <si>
    <t>谢青</t>
  </si>
  <si>
    <t xml:space="preserve">2913337	</t>
  </si>
  <si>
    <t xml:space="preserve">(LNG)6255013;	</t>
  </si>
  <si>
    <t xml:space="preserve">999222046352577	</t>
  </si>
  <si>
    <t>[中山]城市便捷酒店(中山港大道店)(68323369)</t>
  </si>
  <si>
    <t>特惠大床房&lt;至多8间&gt;&lt;2人入住&gt;</t>
  </si>
  <si>
    <t>罗敬杨</t>
  </si>
  <si>
    <t xml:space="preserve">2913600	</t>
  </si>
  <si>
    <t xml:space="preserve">R_0760001_3881224	</t>
  </si>
  <si>
    <t>取消</t>
  </si>
  <si>
    <t>，</t>
  </si>
  <si>
    <t>A230116102049481</t>
  </si>
  <si>
    <t>总计：6068元</t>
  </si>
  <si>
    <t>提现15  16  17  共计：8136 CNY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</si>
  <si>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</si>
  <si>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</si>
  <si>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</si>
  <si>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</si>
  <si>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</si>
  <si>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</si>
  <si>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</si>
  <si>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</si>
  <si>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</si>
  <si>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</si>
  <si>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</si>
  <si>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</si>
  <si>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</si>
  <si>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</si>
  <si>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</si>
  <si>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</si>
  <si>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</si>
  <si>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</si>
  <si>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</si>
  <si>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2022-12-24</t>
  </si>
  <si>
    <t>2898181</t>
  </si>
  <si>
    <t>怡莱精品酒店(杭州江南大道钱塘江大桥店)</t>
  </si>
  <si>
    <t>2022-12-28</t>
  </si>
  <si>
    <t>2023-01-01</t>
  </si>
  <si>
    <t>退房日月结</t>
  </si>
  <si>
    <t>896.00</t>
  </si>
  <si>
    <t>RMB</t>
  </si>
  <si>
    <t>0</t>
  </si>
  <si>
    <t>0.00</t>
  </si>
  <si>
    <t>携程汇登国内直连</t>
  </si>
  <si>
    <t>01.011264</t>
  </si>
  <si>
    <t>2022-12-24 20:12:26</t>
  </si>
  <si>
    <t>否</t>
  </si>
  <si>
    <t>广州汇登信息科技有限公司</t>
  </si>
  <si>
    <t>直连</t>
  </si>
  <si>
    <t>中国</t>
  </si>
  <si>
    <t>2906821</t>
  </si>
  <si>
    <t>珠海横琴星乐度露营小镇</t>
  </si>
  <si>
    <t>2022-12-31</t>
  </si>
  <si>
    <t>616.00</t>
  </si>
  <si>
    <t>2022-12-28 20:44:40</t>
  </si>
  <si>
    <t>2022-12-30</t>
  </si>
  <si>
    <t>2911261</t>
  </si>
  <si>
    <t>1384.00</t>
  </si>
  <si>
    <t>2022-12-30 15:47:55</t>
  </si>
  <si>
    <t>2911775</t>
  </si>
  <si>
    <t>CHEANG HIN VENG</t>
  </si>
  <si>
    <t>2022-12-30 19:49:44</t>
  </si>
  <si>
    <t>2913223</t>
  </si>
  <si>
    <t>格林豪泰(三亚和平街情人桥店)</t>
  </si>
  <si>
    <t>152.00</t>
  </si>
  <si>
    <t>2022-12-31 15:46:37</t>
  </si>
  <si>
    <t>2913334</t>
  </si>
  <si>
    <t>304.00</t>
  </si>
  <si>
    <t>2022-12-31 17:25:19</t>
  </si>
  <si>
    <t>2022-12-29</t>
  </si>
  <si>
    <t>2908543</t>
  </si>
  <si>
    <t>IEONG NGAHONG</t>
  </si>
  <si>
    <t>1026.00</t>
  </si>
  <si>
    <t>2022-12-29 14:51:30</t>
  </si>
  <si>
    <t>2913600</t>
  </si>
  <si>
    <t>城市便捷酒店(中山港大道店)</t>
  </si>
  <si>
    <t>156.00</t>
  </si>
  <si>
    <t>2022-12-31 21:35:42</t>
  </si>
  <si>
    <t>2912225</t>
  </si>
  <si>
    <t>派酒店(北苑地铁站北苑会议中心店)</t>
  </si>
  <si>
    <t>150.00</t>
  </si>
  <si>
    <t>2022-12-30 22:06:37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</si>
</sst>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15</xdr:col>
      <xdr:colOff>190500</xdr:colOff>
      <xdr:row>57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134725" cy="528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15</xdr:col>
      <xdr:colOff>190500</xdr:colOff>
      <xdr:row>57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134725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44925</v>
      </c>
      <c r="G2" s="6">
        <v>44926</v>
      </c>
      <c r="H2" s="4">
        <v>1</v>
      </c>
      <c r="I2" s="4">
        <v>1</v>
      </c>
      <c r="J2" s="4">
        <v>1</v>
      </c>
      <c r="K2" s="4" t="s">
        <v>30</v>
      </c>
      <c r="L2" s="4">
        <v>150</v>
      </c>
      <c r="M2" s="4">
        <v>150</v>
      </c>
      <c r="N2" s="4" t="s">
        <v>31</v>
      </c>
      <c r="O2" s="4" t="s">
        <v>32</v>
      </c>
      <c r="P2" s="4" t="s">
        <v>33</v>
      </c>
      <c r="Q2" s="4">
        <v>0</v>
      </c>
      <c r="R2" s="7">
        <v>44925</v>
      </c>
      <c r="S2" s="6">
        <v>44941</v>
      </c>
      <c r="T2" s="4" t="s">
        <v>34</v>
      </c>
      <c r="U2" s="4">
        <v>150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44923</v>
      </c>
      <c r="G3" s="6">
        <v>44927</v>
      </c>
      <c r="H3" s="4">
        <v>1</v>
      </c>
      <c r="I3" s="4">
        <v>4</v>
      </c>
      <c r="J3" s="4">
        <v>4</v>
      </c>
      <c r="K3" s="4" t="s">
        <v>30</v>
      </c>
      <c r="L3" s="4">
        <v>896</v>
      </c>
      <c r="M3" s="4">
        <v>896</v>
      </c>
      <c r="N3" s="4" t="s">
        <v>40</v>
      </c>
      <c r="O3" s="4" t="s">
        <v>41</v>
      </c>
      <c r="P3" s="4" t="s">
        <v>33</v>
      </c>
      <c r="Q3" s="4">
        <v>0</v>
      </c>
      <c r="R3" s="7">
        <v>44919</v>
      </c>
      <c r="S3" s="6">
        <v>44942</v>
      </c>
      <c r="T3" s="4" t="s">
        <v>34</v>
      </c>
      <c r="U3" s="4">
        <v>896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44926</v>
      </c>
      <c r="G4" s="6">
        <v>44927</v>
      </c>
      <c r="H4" s="4">
        <v>1</v>
      </c>
      <c r="I4" s="4">
        <v>1</v>
      </c>
      <c r="J4" s="4">
        <v>1</v>
      </c>
      <c r="K4" s="4" t="s">
        <v>30</v>
      </c>
      <c r="L4" s="4">
        <v>616</v>
      </c>
      <c r="M4" s="4">
        <v>616</v>
      </c>
      <c r="N4" s="4" t="s">
        <v>47</v>
      </c>
      <c r="O4" s="4" t="s">
        <v>41</v>
      </c>
      <c r="P4" s="4" t="s">
        <v>33</v>
      </c>
      <c r="Q4" s="4">
        <v>0</v>
      </c>
      <c r="R4" s="7">
        <v>44923</v>
      </c>
      <c r="S4" s="6">
        <v>44942</v>
      </c>
      <c r="T4" s="4" t="s">
        <v>34</v>
      </c>
      <c r="U4" s="4">
        <v>616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45</v>
      </c>
      <c r="E5" s="4" t="s">
        <v>51</v>
      </c>
      <c r="F5" s="6">
        <v>44926</v>
      </c>
      <c r="G5" s="6">
        <v>44927</v>
      </c>
      <c r="H5" s="4">
        <v>1</v>
      </c>
      <c r="I5" s="4">
        <v>1</v>
      </c>
      <c r="J5" s="4">
        <v>1</v>
      </c>
      <c r="K5" s="4" t="s">
        <v>30</v>
      </c>
      <c r="L5" s="4">
        <v>1026</v>
      </c>
      <c r="M5" s="4">
        <v>1026</v>
      </c>
      <c r="N5" s="4" t="s">
        <v>52</v>
      </c>
      <c r="O5" s="4" t="s">
        <v>41</v>
      </c>
      <c r="P5" s="4" t="s">
        <v>33</v>
      </c>
      <c r="Q5" s="4">
        <v>0</v>
      </c>
      <c r="R5" s="7">
        <v>44924</v>
      </c>
      <c r="S5" s="6">
        <v>44942</v>
      </c>
      <c r="T5" s="4" t="s">
        <v>34</v>
      </c>
      <c r="U5" s="4">
        <v>1026</v>
      </c>
      <c r="V5" s="4">
        <v>0</v>
      </c>
      <c r="W5" s="4">
        <v>0</v>
      </c>
      <c r="X5" s="4" t="s">
        <v>53</v>
      </c>
      <c r="Y5" s="4" t="s">
        <v>49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45</v>
      </c>
      <c r="E6" s="4" t="s">
        <v>55</v>
      </c>
      <c r="F6" s="6">
        <v>44926</v>
      </c>
      <c r="G6" s="6">
        <v>44927</v>
      </c>
      <c r="H6" s="4">
        <v>1</v>
      </c>
      <c r="I6" s="4">
        <v>1</v>
      </c>
      <c r="J6" s="4">
        <v>1</v>
      </c>
      <c r="K6" s="4" t="s">
        <v>30</v>
      </c>
      <c r="L6" s="4">
        <v>1384</v>
      </c>
      <c r="M6" s="4">
        <v>1384</v>
      </c>
      <c r="N6" s="4" t="s">
        <v>56</v>
      </c>
      <c r="O6" s="4" t="s">
        <v>41</v>
      </c>
      <c r="P6" s="4" t="s">
        <v>33</v>
      </c>
      <c r="Q6" s="4">
        <v>0</v>
      </c>
      <c r="R6" s="7">
        <v>44925</v>
      </c>
      <c r="S6" s="6">
        <v>44942</v>
      </c>
      <c r="T6" s="4" t="s">
        <v>34</v>
      </c>
      <c r="U6" s="4">
        <v>1384</v>
      </c>
      <c r="V6" s="4">
        <v>0</v>
      </c>
      <c r="W6" s="4">
        <v>0</v>
      </c>
      <c r="X6" s="4" t="s">
        <v>57</v>
      </c>
      <c r="Y6" s="4" t="s">
        <v>49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45</v>
      </c>
      <c r="E7" s="4" t="s">
        <v>55</v>
      </c>
      <c r="F7" s="6">
        <v>44926</v>
      </c>
      <c r="G7" s="6">
        <v>44927</v>
      </c>
      <c r="H7" s="4">
        <v>1</v>
      </c>
      <c r="I7" s="4">
        <v>1</v>
      </c>
      <c r="J7" s="4">
        <v>1</v>
      </c>
      <c r="K7" s="4" t="s">
        <v>30</v>
      </c>
      <c r="L7" s="4">
        <v>1384</v>
      </c>
      <c r="M7" s="4">
        <v>1384</v>
      </c>
      <c r="N7" s="4" t="s">
        <v>59</v>
      </c>
      <c r="O7" s="4" t="s">
        <v>41</v>
      </c>
      <c r="P7" s="4" t="s">
        <v>33</v>
      </c>
      <c r="Q7" s="4">
        <v>0</v>
      </c>
      <c r="R7" s="7">
        <v>44925</v>
      </c>
      <c r="S7" s="6">
        <v>44942</v>
      </c>
      <c r="T7" s="4" t="s">
        <v>34</v>
      </c>
      <c r="U7" s="4">
        <v>1384</v>
      </c>
      <c r="V7" s="4">
        <v>0</v>
      </c>
      <c r="W7" s="4">
        <v>0</v>
      </c>
      <c r="X7" s="4" t="s">
        <v>60</v>
      </c>
      <c r="Y7" s="4" t="s">
        <v>49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44926</v>
      </c>
      <c r="G8" s="6">
        <v>44927</v>
      </c>
      <c r="H8" s="4">
        <v>1</v>
      </c>
      <c r="I8" s="4">
        <v>1</v>
      </c>
      <c r="J8" s="4">
        <v>1</v>
      </c>
      <c r="K8" s="4" t="s">
        <v>30</v>
      </c>
      <c r="L8" s="4">
        <v>152</v>
      </c>
      <c r="M8" s="4">
        <v>152</v>
      </c>
      <c r="N8" s="4" t="s">
        <v>64</v>
      </c>
      <c r="O8" s="4" t="s">
        <v>41</v>
      </c>
      <c r="P8" s="4" t="s">
        <v>33</v>
      </c>
      <c r="Q8" s="4">
        <v>0</v>
      </c>
      <c r="R8" s="7">
        <v>44926</v>
      </c>
      <c r="S8" s="6">
        <v>44942</v>
      </c>
      <c r="T8" s="4" t="s">
        <v>34</v>
      </c>
      <c r="U8" s="4">
        <v>152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44926</v>
      </c>
      <c r="G9" s="6">
        <v>44927</v>
      </c>
      <c r="H9" s="4">
        <v>2</v>
      </c>
      <c r="I9" s="4">
        <v>1</v>
      </c>
      <c r="J9" s="4">
        <v>2</v>
      </c>
      <c r="K9" s="4" t="s">
        <v>30</v>
      </c>
      <c r="L9" s="4">
        <v>304</v>
      </c>
      <c r="M9" s="4">
        <v>304</v>
      </c>
      <c r="N9" s="4" t="s">
        <v>68</v>
      </c>
      <c r="O9" s="4" t="s">
        <v>41</v>
      </c>
      <c r="P9" s="4" t="s">
        <v>33</v>
      </c>
      <c r="Q9" s="4">
        <v>0</v>
      </c>
      <c r="R9" s="7">
        <v>44926</v>
      </c>
      <c r="S9" s="6">
        <v>44942</v>
      </c>
      <c r="T9" s="4" t="s">
        <v>34</v>
      </c>
      <c r="U9" s="4">
        <v>304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44926</v>
      </c>
      <c r="G10" s="6">
        <v>44927</v>
      </c>
      <c r="H10" s="4">
        <v>1</v>
      </c>
      <c r="I10" s="4">
        <v>1</v>
      </c>
      <c r="J10" s="4">
        <v>1</v>
      </c>
      <c r="K10" s="4" t="s">
        <v>30</v>
      </c>
      <c r="L10" s="4">
        <v>406</v>
      </c>
      <c r="M10" s="4">
        <v>406</v>
      </c>
      <c r="N10" s="4" t="s">
        <v>74</v>
      </c>
      <c r="O10" s="4" t="s">
        <v>41</v>
      </c>
      <c r="P10" s="4" t="s">
        <v>33</v>
      </c>
      <c r="Q10" s="4">
        <v>0</v>
      </c>
      <c r="R10" s="7">
        <v>44926</v>
      </c>
      <c r="S10" s="6">
        <v>44942</v>
      </c>
      <c r="T10" s="4" t="s">
        <v>34</v>
      </c>
      <c r="U10" s="4">
        <v>406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44926</v>
      </c>
      <c r="G11" s="6">
        <v>44927</v>
      </c>
      <c r="H11" s="4">
        <v>1</v>
      </c>
      <c r="I11" s="4">
        <v>1</v>
      </c>
      <c r="J11" s="4">
        <v>1</v>
      </c>
      <c r="K11" s="4" t="s">
        <v>30</v>
      </c>
      <c r="L11" s="4">
        <v>156</v>
      </c>
      <c r="M11" s="4">
        <v>156</v>
      </c>
      <c r="N11" s="4" t="s">
        <v>80</v>
      </c>
      <c r="O11" s="4" t="s">
        <v>41</v>
      </c>
      <c r="P11" s="4" t="s">
        <v>33</v>
      </c>
      <c r="Q11" s="4">
        <v>0</v>
      </c>
      <c r="R11" s="7">
        <v>44926</v>
      </c>
      <c r="S11" s="6">
        <v>44942</v>
      </c>
      <c r="T11" s="4" t="s">
        <v>34</v>
      </c>
      <c r="U11" s="4">
        <v>156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71</v>
      </c>
      <c r="B12" s="4" t="s">
        <v>26</v>
      </c>
      <c r="C12" s="4" t="s">
        <v>83</v>
      </c>
      <c r="D12" s="4" t="s">
        <v>72</v>
      </c>
      <c r="E12" s="4" t="s">
        <v>73</v>
      </c>
      <c r="F12" s="6">
        <v>44926</v>
      </c>
      <c r="G12" s="6">
        <v>44927</v>
      </c>
      <c r="H12" s="4">
        <v>1</v>
      </c>
      <c r="I12" s="4">
        <v>1</v>
      </c>
      <c r="J12" s="4">
        <v>1</v>
      </c>
      <c r="K12" s="4" t="s">
        <v>30</v>
      </c>
      <c r="L12" s="4">
        <v>-406</v>
      </c>
      <c r="M12" s="4">
        <v>-406</v>
      </c>
      <c r="N12" s="4" t="s">
        <v>74</v>
      </c>
      <c r="O12" s="4" t="s">
        <v>41</v>
      </c>
      <c r="P12" s="4" t="s">
        <v>33</v>
      </c>
      <c r="Q12" s="4">
        <v>0</v>
      </c>
      <c r="R12" s="7">
        <v>44926</v>
      </c>
      <c r="S12" s="6">
        <v>44942</v>
      </c>
      <c r="T12" s="4" t="s">
        <v>34</v>
      </c>
      <c r="U12" s="4">
        <v>-406</v>
      </c>
      <c r="V12" s="4">
        <v>0</v>
      </c>
      <c r="W12" s="4">
        <v>0</v>
      </c>
      <c r="X12" s="4" t="s">
        <v>75</v>
      </c>
      <c r="Y12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E21" sqref="E21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999222036814693</v>
      </c>
      <c r="B2" s="6">
        <v>44925</v>
      </c>
      <c r="C2" s="6">
        <v>44926</v>
      </c>
      <c r="D2" s="4">
        <v>150</v>
      </c>
      <c r="E2" s="4" t="str">
        <f>VLOOKUP(A2,HOP!A:L,12,0)</f>
        <v>150.00</v>
      </c>
      <c r="F2" s="4" t="str">
        <f>VLOOKUP(A2,HOP!A:C,3,0)</f>
        <v>2912225</v>
      </c>
      <c r="G2" s="4">
        <f>D2-E2</f>
        <v>0</v>
      </c>
      <c r="H2" s="4" t="str">
        <f>$H$1&amp;F2</f>
        <v>，2912225</v>
      </c>
      <c r="I2" s="4" t="str">
        <f>VLOOKUP(A2,HOP!A:U,21,0)</f>
        <v>直连</v>
      </c>
    </row>
    <row r="3" s="4" customFormat="1" spans="1:9">
      <c r="A3" s="5">
        <v>999221994194817</v>
      </c>
      <c r="B3" s="6">
        <v>44923</v>
      </c>
      <c r="C3" s="6">
        <v>44927</v>
      </c>
      <c r="D3" s="4">
        <v>896</v>
      </c>
      <c r="E3" s="4" t="str">
        <f>VLOOKUP(A3,HOP!A:L,12,0)</f>
        <v>896.00</v>
      </c>
      <c r="F3" s="4" t="str">
        <f>VLOOKUP(A3,HOP!A:C,3,0)</f>
        <v>2898181</v>
      </c>
      <c r="G3" s="4">
        <f t="shared" ref="G3:G11" si="0">D3-E3</f>
        <v>0</v>
      </c>
      <c r="H3" s="4" t="str">
        <f t="shared" ref="H3:H11" si="1">$H$1&amp;F3</f>
        <v>，2898181</v>
      </c>
      <c r="I3" s="4" t="str">
        <f>VLOOKUP(A3,HOP!A:U,21,0)</f>
        <v>直连</v>
      </c>
    </row>
    <row r="4" s="4" customFormat="1" spans="1:9">
      <c r="A4" s="5">
        <v>999222021954479</v>
      </c>
      <c r="B4" s="6">
        <v>44926</v>
      </c>
      <c r="C4" s="6">
        <v>44927</v>
      </c>
      <c r="D4" s="4">
        <v>616</v>
      </c>
      <c r="E4" s="4" t="str">
        <f>VLOOKUP(A4,HOP!A:L,12,0)</f>
        <v>616.00</v>
      </c>
      <c r="F4" s="4" t="str">
        <f>VLOOKUP(A4,HOP!A:C,3,0)</f>
        <v>2906821</v>
      </c>
      <c r="G4" s="4">
        <f t="shared" si="0"/>
        <v>0</v>
      </c>
      <c r="H4" s="4" t="str">
        <f t="shared" si="1"/>
        <v>，2906821</v>
      </c>
      <c r="I4" s="4" t="str">
        <f>VLOOKUP(A4,HOP!A:U,21,0)</f>
        <v>直连</v>
      </c>
    </row>
    <row r="5" s="4" customFormat="1" spans="1:9">
      <c r="A5" s="5">
        <v>999222025021129</v>
      </c>
      <c r="B5" s="6">
        <v>44926</v>
      </c>
      <c r="C5" s="6">
        <v>44927</v>
      </c>
      <c r="D5" s="4">
        <v>1026</v>
      </c>
      <c r="E5" s="4" t="str">
        <f>VLOOKUP(A5,HOP!A:L,12,0)</f>
        <v>1026.00</v>
      </c>
      <c r="F5" s="4" t="str">
        <f>VLOOKUP(A5,HOP!A:C,3,0)</f>
        <v>2908543</v>
      </c>
      <c r="G5" s="4">
        <f t="shared" si="0"/>
        <v>0</v>
      </c>
      <c r="H5" s="4" t="str">
        <f t="shared" si="1"/>
        <v>，2908543</v>
      </c>
      <c r="I5" s="4" t="str">
        <f>VLOOKUP(A5,HOP!A:U,21,0)</f>
        <v>直连</v>
      </c>
    </row>
    <row r="6" s="4" customFormat="1" spans="1:9">
      <c r="A6" s="5">
        <v>999222033952021</v>
      </c>
      <c r="B6" s="6">
        <v>44926</v>
      </c>
      <c r="C6" s="6">
        <v>44927</v>
      </c>
      <c r="D6" s="4">
        <v>1384</v>
      </c>
      <c r="E6" s="4" t="str">
        <f>VLOOKUP(A6,HOP!A:L,12,0)</f>
        <v>1384.00</v>
      </c>
      <c r="F6" s="4" t="str">
        <f>VLOOKUP(A6,HOP!A:C,3,0)</f>
        <v>2911261</v>
      </c>
      <c r="G6" s="4">
        <f t="shared" si="0"/>
        <v>0</v>
      </c>
      <c r="H6" s="4" t="str">
        <f t="shared" si="1"/>
        <v>，2911261</v>
      </c>
      <c r="I6" s="4" t="str">
        <f>VLOOKUP(A6,HOP!A:U,21,0)</f>
        <v>直连</v>
      </c>
    </row>
    <row r="7" s="4" customFormat="1" spans="1:9">
      <c r="A7" s="5">
        <v>999222035195705</v>
      </c>
      <c r="B7" s="6">
        <v>44926</v>
      </c>
      <c r="C7" s="6">
        <v>44927</v>
      </c>
      <c r="D7" s="4">
        <v>1384</v>
      </c>
      <c r="E7" s="4" t="str">
        <f>VLOOKUP(A7,HOP!A:L,12,0)</f>
        <v>1384.00</v>
      </c>
      <c r="F7" s="4" t="str">
        <f>VLOOKUP(A7,HOP!A:C,3,0)</f>
        <v>2911775</v>
      </c>
      <c r="G7" s="4">
        <f t="shared" si="0"/>
        <v>0</v>
      </c>
      <c r="H7" s="4" t="str">
        <f t="shared" si="1"/>
        <v>，2911775</v>
      </c>
      <c r="I7" s="4" t="str">
        <f>VLOOKUP(A7,HOP!A:U,21,0)</f>
        <v>直连</v>
      </c>
    </row>
    <row r="8" s="4" customFormat="1" spans="1:9">
      <c r="A8" s="5">
        <v>999222041539782</v>
      </c>
      <c r="B8" s="6">
        <v>44926</v>
      </c>
      <c r="C8" s="6">
        <v>44927</v>
      </c>
      <c r="D8" s="4">
        <v>152</v>
      </c>
      <c r="E8" s="4" t="str">
        <f>VLOOKUP(A8,HOP!A:L,12,0)</f>
        <v>152.00</v>
      </c>
      <c r="F8" s="4" t="str">
        <f>VLOOKUP(A8,HOP!A:C,3,0)</f>
        <v>2913223</v>
      </c>
      <c r="G8" s="4">
        <f t="shared" si="0"/>
        <v>0</v>
      </c>
      <c r="H8" s="4" t="str">
        <f t="shared" si="1"/>
        <v>，2913223</v>
      </c>
      <c r="I8" s="4" t="str">
        <f>VLOOKUP(A8,HOP!A:U,21,0)</f>
        <v>直连</v>
      </c>
    </row>
    <row r="9" s="4" customFormat="1" spans="1:9">
      <c r="A9" s="5">
        <v>999222044210067</v>
      </c>
      <c r="B9" s="6">
        <v>44926</v>
      </c>
      <c r="C9" s="6">
        <v>44927</v>
      </c>
      <c r="D9" s="4">
        <v>304</v>
      </c>
      <c r="E9" s="4" t="str">
        <f>VLOOKUP(A9,HOP!A:L,12,0)</f>
        <v>304.00</v>
      </c>
      <c r="F9" s="4" t="str">
        <f>VLOOKUP(A9,HOP!A:C,3,0)</f>
        <v>2913334</v>
      </c>
      <c r="G9" s="4">
        <f t="shared" si="0"/>
        <v>0</v>
      </c>
      <c r="H9" s="4" t="str">
        <f t="shared" si="1"/>
        <v>，2913334</v>
      </c>
      <c r="I9" s="4" t="str">
        <f>VLOOKUP(A9,HOP!A:U,21,0)</f>
        <v>直连</v>
      </c>
    </row>
    <row r="10" s="4" customFormat="1" hidden="1" spans="1:9">
      <c r="A10" s="5">
        <v>999222044279633</v>
      </c>
      <c r="B10" s="6">
        <v>44926</v>
      </c>
      <c r="C10" s="6">
        <v>44927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999222046352577</v>
      </c>
      <c r="B11" s="6">
        <v>44926</v>
      </c>
      <c r="C11" s="6">
        <v>44927</v>
      </c>
      <c r="D11" s="4">
        <v>156</v>
      </c>
      <c r="E11" s="4" t="str">
        <f>VLOOKUP(A11,HOP!A:L,12,0)</f>
        <v>156.00</v>
      </c>
      <c r="F11" s="4" t="str">
        <f>VLOOKUP(A11,HOP!A:C,3,0)</f>
        <v>2913600</v>
      </c>
      <c r="G11" s="4">
        <f t="shared" si="0"/>
        <v>0</v>
      </c>
      <c r="H11" s="4" t="str">
        <f t="shared" si="1"/>
        <v>，2913600</v>
      </c>
      <c r="I11" s="4" t="str">
        <f>VLOOKUP(A11,HOP!A:U,21,0)</f>
        <v>直连</v>
      </c>
    </row>
    <row r="13" spans="4:4">
      <c r="D13" s="4">
        <f>SUM(D2:D12)</f>
        <v>6068</v>
      </c>
    </row>
    <row r="20" spans="1:1">
      <c r="A20" s="4" t="s">
        <v>85</v>
      </c>
    </row>
    <row r="21" spans="1:1">
      <c r="A21" s="4" t="s">
        <v>86</v>
      </c>
    </row>
    <row r="23" spans="1:1">
      <c r="A23" s="4" t="s">
        <v>87</v>
      </c>
    </row>
  </sheetData>
  <autoFilter ref="A1:X11">
    <filterColumn colId="3">
      <filters>
        <filter val="150"/>
        <filter val="152"/>
        <filter val="304"/>
        <filter val="1384"/>
        <filter val="156"/>
        <filter val="616"/>
        <filter val="896"/>
        <filter val="102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999221994194817</v>
      </c>
      <c r="B2" s="1" t="s">
        <v>107</v>
      </c>
      <c r="C2" s="1" t="s">
        <v>108</v>
      </c>
      <c r="D2" s="1" t="s">
        <v>109</v>
      </c>
      <c r="E2" s="1" t="s">
        <v>40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  <c r="V2" s="1" t="s">
        <v>123</v>
      </c>
    </row>
    <row r="3" s="1" customFormat="1" spans="1:22">
      <c r="A3" s="3">
        <v>999222021954479</v>
      </c>
      <c r="B3" s="1" t="s">
        <v>110</v>
      </c>
      <c r="C3" s="1" t="s">
        <v>124</v>
      </c>
      <c r="D3" s="1" t="s">
        <v>125</v>
      </c>
      <c r="E3" s="1" t="s">
        <v>47</v>
      </c>
      <c r="F3" s="1" t="s">
        <v>126</v>
      </c>
      <c r="G3" s="1" t="s">
        <v>111</v>
      </c>
      <c r="H3" s="1" t="s">
        <v>112</v>
      </c>
      <c r="I3" s="1" t="s">
        <v>127</v>
      </c>
      <c r="J3" s="1" t="s">
        <v>114</v>
      </c>
      <c r="K3" s="1" t="s">
        <v>127</v>
      </c>
      <c r="L3" s="1" t="s">
        <v>127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128</v>
      </c>
      <c r="S3" s="1" t="s">
        <v>120</v>
      </c>
      <c r="T3" s="1" t="s">
        <v>121</v>
      </c>
      <c r="U3" s="1" t="s">
        <v>122</v>
      </c>
      <c r="V3" s="1" t="s">
        <v>123</v>
      </c>
    </row>
    <row r="4" s="1" customFormat="1" spans="1:22">
      <c r="A4" s="3">
        <v>999222033952021</v>
      </c>
      <c r="B4" s="1" t="s">
        <v>129</v>
      </c>
      <c r="C4" s="1" t="s">
        <v>130</v>
      </c>
      <c r="D4" s="1" t="s">
        <v>125</v>
      </c>
      <c r="E4" s="1" t="s">
        <v>56</v>
      </c>
      <c r="F4" s="1" t="s">
        <v>126</v>
      </c>
      <c r="G4" s="1" t="s">
        <v>111</v>
      </c>
      <c r="H4" s="1" t="s">
        <v>112</v>
      </c>
      <c r="I4" s="1" t="s">
        <v>131</v>
      </c>
      <c r="J4" s="1" t="s">
        <v>114</v>
      </c>
      <c r="K4" s="1" t="s">
        <v>131</v>
      </c>
      <c r="L4" s="1" t="s">
        <v>131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132</v>
      </c>
      <c r="S4" s="1" t="s">
        <v>120</v>
      </c>
      <c r="T4" s="1" t="s">
        <v>121</v>
      </c>
      <c r="U4" s="1" t="s">
        <v>122</v>
      </c>
      <c r="V4" s="1" t="s">
        <v>123</v>
      </c>
    </row>
    <row r="5" s="1" customFormat="1" spans="1:22">
      <c r="A5" s="3">
        <v>999222035195705</v>
      </c>
      <c r="B5" s="1" t="s">
        <v>129</v>
      </c>
      <c r="C5" s="1" t="s">
        <v>133</v>
      </c>
      <c r="D5" s="1" t="s">
        <v>125</v>
      </c>
      <c r="E5" s="1" t="s">
        <v>134</v>
      </c>
      <c r="F5" s="1" t="s">
        <v>126</v>
      </c>
      <c r="G5" s="1" t="s">
        <v>111</v>
      </c>
      <c r="H5" s="1" t="s">
        <v>112</v>
      </c>
      <c r="I5" s="1" t="s">
        <v>131</v>
      </c>
      <c r="J5" s="1" t="s">
        <v>114</v>
      </c>
      <c r="K5" s="1" t="s">
        <v>131</v>
      </c>
      <c r="L5" s="1" t="s">
        <v>131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118</v>
      </c>
      <c r="R5" s="1" t="s">
        <v>135</v>
      </c>
      <c r="S5" s="1" t="s">
        <v>120</v>
      </c>
      <c r="T5" s="1" t="s">
        <v>121</v>
      </c>
      <c r="U5" s="1" t="s">
        <v>122</v>
      </c>
      <c r="V5" s="1" t="s">
        <v>123</v>
      </c>
    </row>
    <row r="6" s="1" customFormat="1" spans="1:22">
      <c r="A6" s="3">
        <v>999222041539782</v>
      </c>
      <c r="B6" s="1" t="s">
        <v>126</v>
      </c>
      <c r="C6" s="1" t="s">
        <v>136</v>
      </c>
      <c r="D6" s="1" t="s">
        <v>137</v>
      </c>
      <c r="E6" s="1" t="s">
        <v>64</v>
      </c>
      <c r="F6" s="1" t="s">
        <v>126</v>
      </c>
      <c r="G6" s="1" t="s">
        <v>111</v>
      </c>
      <c r="H6" s="1" t="s">
        <v>112</v>
      </c>
      <c r="I6" s="1" t="s">
        <v>138</v>
      </c>
      <c r="J6" s="1" t="s">
        <v>114</v>
      </c>
      <c r="K6" s="1" t="s">
        <v>138</v>
      </c>
      <c r="L6" s="1" t="s">
        <v>138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118</v>
      </c>
      <c r="R6" s="1" t="s">
        <v>139</v>
      </c>
      <c r="S6" s="1" t="s">
        <v>120</v>
      </c>
      <c r="T6" s="1" t="s">
        <v>121</v>
      </c>
      <c r="U6" s="1" t="s">
        <v>122</v>
      </c>
      <c r="V6" s="1" t="s">
        <v>123</v>
      </c>
    </row>
    <row r="7" s="1" customFormat="1" spans="1:22">
      <c r="A7" s="3">
        <v>999222044210067</v>
      </c>
      <c r="B7" s="1" t="s">
        <v>126</v>
      </c>
      <c r="C7" s="1" t="s">
        <v>140</v>
      </c>
      <c r="D7" s="1" t="s">
        <v>137</v>
      </c>
      <c r="E7" s="1" t="s">
        <v>68</v>
      </c>
      <c r="F7" s="1" t="s">
        <v>126</v>
      </c>
      <c r="G7" s="1" t="s">
        <v>111</v>
      </c>
      <c r="H7" s="1" t="s">
        <v>112</v>
      </c>
      <c r="I7" s="1" t="s">
        <v>141</v>
      </c>
      <c r="J7" s="1" t="s">
        <v>114</v>
      </c>
      <c r="K7" s="1" t="s">
        <v>141</v>
      </c>
      <c r="L7" s="1" t="s">
        <v>141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118</v>
      </c>
      <c r="R7" s="1" t="s">
        <v>142</v>
      </c>
      <c r="S7" s="1" t="s">
        <v>120</v>
      </c>
      <c r="T7" s="1" t="s">
        <v>121</v>
      </c>
      <c r="U7" s="1" t="s">
        <v>122</v>
      </c>
      <c r="V7" s="1" t="s">
        <v>123</v>
      </c>
    </row>
    <row r="8" s="1" customFormat="1" spans="1:22">
      <c r="A8" s="3">
        <v>999222025021129</v>
      </c>
      <c r="B8" s="1" t="s">
        <v>143</v>
      </c>
      <c r="C8" s="1" t="s">
        <v>144</v>
      </c>
      <c r="D8" s="1" t="s">
        <v>125</v>
      </c>
      <c r="E8" s="1" t="s">
        <v>145</v>
      </c>
      <c r="F8" s="1" t="s">
        <v>126</v>
      </c>
      <c r="G8" s="1" t="s">
        <v>111</v>
      </c>
      <c r="H8" s="1" t="s">
        <v>112</v>
      </c>
      <c r="I8" s="1" t="s">
        <v>146</v>
      </c>
      <c r="J8" s="1" t="s">
        <v>114</v>
      </c>
      <c r="K8" s="1" t="s">
        <v>146</v>
      </c>
      <c r="L8" s="1" t="s">
        <v>146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118</v>
      </c>
      <c r="R8" s="1" t="s">
        <v>147</v>
      </c>
      <c r="S8" s="1" t="s">
        <v>120</v>
      </c>
      <c r="T8" s="1" t="s">
        <v>121</v>
      </c>
      <c r="U8" s="1" t="s">
        <v>122</v>
      </c>
      <c r="V8" s="1" t="s">
        <v>123</v>
      </c>
    </row>
    <row r="9" s="1" customFormat="1" spans="1:22">
      <c r="A9" s="3">
        <v>999222046352577</v>
      </c>
      <c r="B9" s="1" t="s">
        <v>126</v>
      </c>
      <c r="C9" s="1" t="s">
        <v>148</v>
      </c>
      <c r="D9" s="1" t="s">
        <v>149</v>
      </c>
      <c r="E9" s="1" t="s">
        <v>80</v>
      </c>
      <c r="F9" s="1" t="s">
        <v>126</v>
      </c>
      <c r="G9" s="1" t="s">
        <v>111</v>
      </c>
      <c r="H9" s="1" t="s">
        <v>112</v>
      </c>
      <c r="I9" s="1" t="s">
        <v>150</v>
      </c>
      <c r="J9" s="1" t="s">
        <v>114</v>
      </c>
      <c r="K9" s="1" t="s">
        <v>150</v>
      </c>
      <c r="L9" s="1" t="s">
        <v>150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118</v>
      </c>
      <c r="R9" s="1" t="s">
        <v>151</v>
      </c>
      <c r="S9" s="1" t="s">
        <v>120</v>
      </c>
      <c r="T9" s="1" t="s">
        <v>121</v>
      </c>
      <c r="U9" s="1" t="s">
        <v>122</v>
      </c>
      <c r="V9" s="1" t="s">
        <v>123</v>
      </c>
    </row>
    <row r="10" s="1" customFormat="1" spans="1:22">
      <c r="A10" s="3">
        <v>999222036814693</v>
      </c>
      <c r="B10" s="1" t="s">
        <v>129</v>
      </c>
      <c r="C10" s="1" t="s">
        <v>152</v>
      </c>
      <c r="D10" s="1" t="s">
        <v>153</v>
      </c>
      <c r="E10" s="1" t="s">
        <v>31</v>
      </c>
      <c r="F10" s="1" t="s">
        <v>129</v>
      </c>
      <c r="G10" s="1" t="s">
        <v>126</v>
      </c>
      <c r="H10" s="1" t="s">
        <v>112</v>
      </c>
      <c r="I10" s="1" t="s">
        <v>154</v>
      </c>
      <c r="J10" s="1" t="s">
        <v>114</v>
      </c>
      <c r="K10" s="1" t="s">
        <v>154</v>
      </c>
      <c r="L10" s="1" t="s">
        <v>154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118</v>
      </c>
      <c r="R10" s="1" t="s">
        <v>155</v>
      </c>
      <c r="S10" s="1" t="s">
        <v>120</v>
      </c>
      <c r="T10" s="1" t="s">
        <v>121</v>
      </c>
      <c r="U10" s="1" t="s">
        <v>122</v>
      </c>
      <c r="V10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2023-01-16T02:15:00Z</dcterms:created>
  <dcterms:modified xsi:type="dcterms:W3CDTF">2023-01-17T01:04:15Z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F71469DC5FF3408190B9C3CE4C5B09FF</vt:lpwstr>
  </property>
  <property fmtid="{D5CDD505-2E9C-101B-9397-08002B2CF9AE}" pid="3" name="KSOProductBuildVer">
    <vt:lpwstr>2052-11.1.0.13703</vt:lpwstr>
  </property>
</Properties>
</file>