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<sst xmlns="http://schemas.openxmlformats.org/spreadsheetml/2006/main" count="365" uniqueCount="192">
  <si>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</si>
  <si>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</si>
  <si>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</si>
  <si>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</si>
  <si>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</si>
  <si>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</si>
  <si>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</si>
  <si>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</si>
  <si>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</si>
  <si>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</si>
  <si>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</si>
  <si>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</si>
  <si>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</si>
  <si>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</si>
  <si>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</si>
  <si>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</si>
  <si>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</si>
  <si>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</si>
  <si>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</si>
  <si>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</si>
  <si>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</si>
  <si>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</si>
  <si>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</si>
  <si>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</si>
  <si>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</si>
  <si>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21763891440	</t>
  </si>
  <si>
    <t>Ctrip</t>
  </si>
  <si>
    <t>正常</t>
  </si>
  <si>
    <t>[Batu Buruk]苏麦公寓酒店(Sumai Hotel Apartment)(48320066)</t>
  </si>
  <si>
    <t>套房&lt;2人入住&gt;&lt;不退款&gt;</t>
  </si>
  <si>
    <t>USD</t>
  </si>
  <si>
    <t>fairus ab durahim/mohd,fairus ab durahim/mohd</t>
  </si>
  <si>
    <t>CA5326230117USD</t>
  </si>
  <si>
    <t>未提现</t>
  </si>
  <si>
    <t>携程开票</t>
  </si>
  <si>
    <t xml:space="preserve">2787800	</t>
  </si>
  <si>
    <t xml:space="preserve">	</t>
  </si>
  <si>
    <t xml:space="preserve">999221927315851	</t>
  </si>
  <si>
    <t>[吉隆坡]瑟迪特尔米德山谷(Cititel Mid Valley)(37241114)</t>
  </si>
  <si>
    <t>高级房&lt;2人入住&gt;&lt;不退款&gt;</t>
  </si>
  <si>
    <t>HONG CHOON/TAN,HONG CHOON/TAN</t>
  </si>
  <si>
    <t xml:space="preserve">2874973	</t>
  </si>
  <si>
    <t xml:space="preserve">999222034153814	</t>
  </si>
  <si>
    <t>[帕赛市]马尼拉亚洲购物中心温德姆提普酒店(TRYP by Wyndham Mall of Asia Manila)(44681985)</t>
  </si>
  <si>
    <t>城景房&lt;2人入住&gt;&lt;不退款&gt;</t>
  </si>
  <si>
    <t>erdenetsogt/oyunsaikhan</t>
  </si>
  <si>
    <t xml:space="preserve">2911323	</t>
  </si>
  <si>
    <t xml:space="preserve">311161	</t>
  </si>
  <si>
    <t xml:space="preserve">999222087075101	</t>
  </si>
  <si>
    <t>[胡志明市]思廷西贡格兰德酒店(Eastin Grand Hotel Saigon)(37046516)</t>
  </si>
  <si>
    <t>豪华房&lt;2人入住&gt;&lt;不退款&gt;&lt;早餐&gt;</t>
  </si>
  <si>
    <t>LEE/jinkyu</t>
  </si>
  <si>
    <t xml:space="preserve">2922864	</t>
  </si>
  <si>
    <t xml:space="preserve">114285	</t>
  </si>
  <si>
    <t xml:space="preserve">999222097682086	</t>
  </si>
  <si>
    <t>[吉隆坡]吉隆坡千禧大酒店(Grand Millennium Kuala Lumpur)(48315392)</t>
  </si>
  <si>
    <t>UTARI/SITI HUMAIRA AISA</t>
  </si>
  <si>
    <t xml:space="preserve">2925545	</t>
  </si>
  <si>
    <t xml:space="preserve">25983115	</t>
  </si>
  <si>
    <t xml:space="preserve">999222132931228	</t>
  </si>
  <si>
    <t>[普吉岛]普吉岛西瑞湾威斯汀水疗度假酒店(SHA Extra Plus)(The Westin Siray Bay Resort &amp; Spa, Phuket(SHA Extra Plus))(40721634)</t>
  </si>
  <si>
    <t>海景特大床豪华房(直通泳池)&lt;2人入住&gt;&lt;不退款&gt;&lt;早餐&gt;</t>
  </si>
  <si>
    <t>WANG/XIAO</t>
  </si>
  <si>
    <t xml:space="preserve">2934421	</t>
  </si>
  <si>
    <t xml:space="preserve">93757764	</t>
  </si>
  <si>
    <t xml:space="preserve">999222133049912	</t>
  </si>
  <si>
    <t>[达沃]达沃丽柏酒店(Park Inn by Radisson Davao)(37214767)</t>
  </si>
  <si>
    <t>高级房&lt;1&gt;&lt;2人入住&gt;&lt;不退款&gt;</t>
  </si>
  <si>
    <t>YEUNG/TAK CHUNG</t>
  </si>
  <si>
    <t xml:space="preserve">2934488	</t>
  </si>
  <si>
    <t xml:space="preserve">0046441826	</t>
  </si>
  <si>
    <t xml:space="preserve">999222154655232	</t>
  </si>
  <si>
    <t>[曼谷]曼谷拉查丹利中心酒店  (政府卫生认证)(Grande Centre Point Hotel Ratchadamri Bangkok (SHA Plus+))(40721624)</t>
  </si>
  <si>
    <t>2卧行政套房&lt;2人入住&gt;&lt;不退款&gt;&lt;早餐&gt;</t>
  </si>
  <si>
    <t>SAELEE/SUCHAT</t>
  </si>
  <si>
    <t xml:space="preserve">2939760	</t>
  </si>
  <si>
    <t xml:space="preserve">-1437495354	</t>
  </si>
  <si>
    <t xml:space="preserve">999222184072761	</t>
  </si>
  <si>
    <t>[曼谷]皇都总统酒店(Royal President Bangkok)(37222344)</t>
  </si>
  <si>
    <t>普通套房, 1 张特大床&lt;2人入住&gt;&lt;不退款&gt;</t>
  </si>
  <si>
    <t>MOKH/VOLODYMYR</t>
  </si>
  <si>
    <t xml:space="preserve">2946401	</t>
  </si>
  <si>
    <t xml:space="preserve">-1438782877	</t>
  </si>
  <si>
    <t xml:space="preserve">21903919716	</t>
  </si>
  <si>
    <t>赔款</t>
  </si>
  <si>
    <t>[吉隆坡]吉隆坡盛贸饭店(Traders Hotel, Kuala Lumpur)(5931900)</t>
  </si>
  <si>
    <t>豪华双子塔景客房&lt;2人入住&gt;&lt;不退款&gt;&lt;早餐&gt;</t>
  </si>
  <si>
    <t>ALSHALAWI/TALAL HAMMAD Z</t>
  </si>
  <si>
    <t xml:space="preserve">2869322	</t>
  </si>
  <si>
    <t>，</t>
  </si>
  <si>
    <t>本期扣款134元</t>
  </si>
  <si>
    <t>A230117093723481</t>
  </si>
  <si>
    <t>A230117093819481</t>
  </si>
  <si>
    <t>USD / HKD 当前参考汇率: 7.81072</t>
  </si>
  <si>
    <t>总计：3046 USD/
23791.45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</si>
  <si>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</si>
  <si>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</si>
  <si>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</si>
  <si>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</si>
  <si>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</si>
  <si>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</si>
  <si>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</si>
  <si>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</si>
  <si>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</si>
  <si>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</si>
  <si>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</si>
  <si>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</si>
  <si>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</si>
  <si>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</si>
  <si>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</si>
  <si>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</si>
  <si>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</si>
  <si>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</si>
  <si>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</si>
  <si>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2023-01-13</t>
  </si>
  <si>
    <t>2946401</t>
  </si>
  <si>
    <t>皇都总统酒店</t>
  </si>
  <si>
    <t>MOKH VOLODYMYR</t>
  </si>
  <si>
    <t>2023-01-14</t>
  </si>
  <si>
    <t>退房日周结</t>
  </si>
  <si>
    <t>398.59</t>
  </si>
  <si>
    <t>59.00</t>
  </si>
  <si>
    <t>0</t>
  </si>
  <si>
    <t>0.00</t>
  </si>
  <si>
    <t>携程盛景国际直连</t>
  </si>
  <si>
    <t>01.010677</t>
  </si>
  <si>
    <t>2023-01-13 19:50:52</t>
  </si>
  <si>
    <t>否</t>
  </si>
  <si>
    <t>汇智国际旅游发展有限公司</t>
  </si>
  <si>
    <t>直连</t>
  </si>
  <si>
    <t>泰国</t>
  </si>
  <si>
    <t>2023-01-11</t>
  </si>
  <si>
    <t>2939760</t>
  </si>
  <si>
    <t>曼谷拉查丹利中心酒店  (SHA Plus+)</t>
  </si>
  <si>
    <t>SAELEE SUCHAT</t>
  </si>
  <si>
    <t>2023-01-12</t>
  </si>
  <si>
    <t>4436.74</t>
  </si>
  <si>
    <t>653.00</t>
  </si>
  <si>
    <t>2023-01-11 17:34:07</t>
  </si>
  <si>
    <t>2023-01-09</t>
  </si>
  <si>
    <t>2934488</t>
  </si>
  <si>
    <t>达沃丽柏酒店</t>
  </si>
  <si>
    <t>YEUNG TAK CHUNG</t>
  </si>
  <si>
    <t>1301.90</t>
  </si>
  <si>
    <t>190.00</t>
  </si>
  <si>
    <t>2023-01-09 22:33:25</t>
  </si>
  <si>
    <t>菲律宾</t>
  </si>
  <si>
    <t>2934421</t>
  </si>
  <si>
    <t>威斯汀普吉岛西瑞湾度假村及水疗中心</t>
  </si>
  <si>
    <t>WANG XIAO</t>
  </si>
  <si>
    <t>1185.41</t>
  </si>
  <si>
    <t>173.00</t>
  </si>
  <si>
    <t>2023-01-10 12:04:56</t>
  </si>
  <si>
    <t>直采</t>
  </si>
  <si>
    <t>2023-01-06</t>
  </si>
  <si>
    <t>2925545</t>
  </si>
  <si>
    <t>吉隆坡千禧大酒店</t>
  </si>
  <si>
    <t>UTARI SITI HUMAIRA AISA</t>
  </si>
  <si>
    <t>1324.55</t>
  </si>
  <si>
    <t>192.00</t>
  </si>
  <si>
    <t>2023-01-06 16:12:47</t>
  </si>
  <si>
    <t>马来西亚</t>
  </si>
  <si>
    <t>2023-01-05</t>
  </si>
  <si>
    <t>2922864</t>
  </si>
  <si>
    <t>思廷西贡格兰德酒店</t>
  </si>
  <si>
    <t>LEE jinkyu</t>
  </si>
  <si>
    <t>635.60</t>
  </si>
  <si>
    <t>92.00</t>
  </si>
  <si>
    <t>2023-01-05 14:43:47</t>
  </si>
  <si>
    <t>越南</t>
  </si>
  <si>
    <t>2022-12-30</t>
  </si>
  <si>
    <t>2911323</t>
  </si>
  <si>
    <t>马尼拉亚洲购物中心温德姆提普酒店</t>
  </si>
  <si>
    <t>erdenetsogt oyunsaikhan</t>
  </si>
  <si>
    <t>2023-01-10</t>
  </si>
  <si>
    <t>11314.73</t>
  </si>
  <si>
    <t>1620.00</t>
  </si>
  <si>
    <t>2022-12-30 17:58:05</t>
  </si>
  <si>
    <t>2022-12-15</t>
  </si>
  <si>
    <t>2874973</t>
  </si>
  <si>
    <t>瑟迪特尔米德山谷</t>
  </si>
  <si>
    <t>HONG CHOON TAN,HONG CHOON TAN</t>
  </si>
  <si>
    <t>1191.32</t>
  </si>
  <si>
    <t>171.00</t>
  </si>
  <si>
    <t>2022-12-15 10:46:43</t>
  </si>
  <si>
    <t>2022-11-10</t>
  </si>
  <si>
    <t>2787800</t>
  </si>
  <si>
    <t>苏麦公寓酒店</t>
  </si>
  <si>
    <t>fairus ab durahim mohd,fairus ab durahim mohd</t>
  </si>
  <si>
    <t>217.80</t>
  </si>
  <si>
    <t>30.00</t>
  </si>
  <si>
    <t>2022-11-10 12:58:29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</si>
</sst>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66675</xdr:colOff>
      <xdr:row>52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353675" cy="499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44939</v>
      </c>
      <c r="G2" s="6">
        <v>44940</v>
      </c>
      <c r="H2" s="4">
        <v>1</v>
      </c>
      <c r="I2" s="4">
        <v>1</v>
      </c>
      <c r="J2" s="4">
        <v>1</v>
      </c>
      <c r="K2" s="4" t="s">
        <v>30</v>
      </c>
      <c r="L2" s="4">
        <v>30</v>
      </c>
      <c r="M2" s="4">
        <v>30</v>
      </c>
      <c r="N2" s="4" t="s">
        <v>31</v>
      </c>
      <c r="O2" s="4" t="s">
        <v>32</v>
      </c>
      <c r="P2" s="4" t="s">
        <v>33</v>
      </c>
      <c r="Q2" s="4">
        <v>0</v>
      </c>
      <c r="R2" s="7">
        <v>44875</v>
      </c>
      <c r="S2" s="6">
        <v>44943</v>
      </c>
      <c r="T2" s="4" t="s">
        <v>34</v>
      </c>
      <c r="U2" s="4">
        <v>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44937</v>
      </c>
      <c r="G3" s="6">
        <v>44940</v>
      </c>
      <c r="H3" s="4">
        <v>1</v>
      </c>
      <c r="I3" s="4">
        <v>3</v>
      </c>
      <c r="J3" s="4">
        <v>3</v>
      </c>
      <c r="K3" s="4" t="s">
        <v>30</v>
      </c>
      <c r="L3" s="4">
        <v>171</v>
      </c>
      <c r="M3" s="4">
        <v>171</v>
      </c>
      <c r="N3" s="4" t="s">
        <v>40</v>
      </c>
      <c r="O3" s="4" t="s">
        <v>32</v>
      </c>
      <c r="P3" s="4" t="s">
        <v>33</v>
      </c>
      <c r="Q3" s="4">
        <v>0</v>
      </c>
      <c r="R3" s="7">
        <v>44910</v>
      </c>
      <c r="S3" s="6">
        <v>44943</v>
      </c>
      <c r="T3" s="4" t="s">
        <v>34</v>
      </c>
      <c r="U3" s="4">
        <v>171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44936</v>
      </c>
      <c r="G4" s="6">
        <v>44940</v>
      </c>
      <c r="H4" s="4">
        <v>5</v>
      </c>
      <c r="I4" s="4">
        <v>4</v>
      </c>
      <c r="J4" s="4">
        <v>20</v>
      </c>
      <c r="K4" s="4" t="s">
        <v>30</v>
      </c>
      <c r="L4" s="4">
        <v>1620</v>
      </c>
      <c r="M4" s="4">
        <v>1620</v>
      </c>
      <c r="N4" s="4" t="s">
        <v>45</v>
      </c>
      <c r="O4" s="4" t="s">
        <v>32</v>
      </c>
      <c r="P4" s="4" t="s">
        <v>33</v>
      </c>
      <c r="Q4" s="4">
        <v>0</v>
      </c>
      <c r="R4" s="7">
        <v>44925</v>
      </c>
      <c r="S4" s="6">
        <v>44943</v>
      </c>
      <c r="T4" s="4" t="s">
        <v>34</v>
      </c>
      <c r="U4" s="4">
        <v>1620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44939</v>
      </c>
      <c r="G5" s="6">
        <v>44940</v>
      </c>
      <c r="H5" s="4">
        <v>1</v>
      </c>
      <c r="I5" s="4">
        <v>1</v>
      </c>
      <c r="J5" s="4">
        <v>1</v>
      </c>
      <c r="K5" s="4" t="s">
        <v>30</v>
      </c>
      <c r="L5" s="4">
        <v>92</v>
      </c>
      <c r="M5" s="4">
        <v>92</v>
      </c>
      <c r="N5" s="4" t="s">
        <v>51</v>
      </c>
      <c r="O5" s="4" t="s">
        <v>32</v>
      </c>
      <c r="P5" s="4" t="s">
        <v>33</v>
      </c>
      <c r="Q5" s="4">
        <v>0</v>
      </c>
      <c r="R5" s="7">
        <v>44931</v>
      </c>
      <c r="S5" s="6">
        <v>44943</v>
      </c>
      <c r="T5" s="4" t="s">
        <v>34</v>
      </c>
      <c r="U5" s="4">
        <v>92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50</v>
      </c>
      <c r="F6" s="6">
        <v>44938</v>
      </c>
      <c r="G6" s="6">
        <v>44940</v>
      </c>
      <c r="H6" s="4">
        <v>1</v>
      </c>
      <c r="I6" s="4">
        <v>2</v>
      </c>
      <c r="J6" s="4">
        <v>2</v>
      </c>
      <c r="K6" s="4" t="s">
        <v>30</v>
      </c>
      <c r="L6" s="4">
        <v>192</v>
      </c>
      <c r="M6" s="4">
        <v>192</v>
      </c>
      <c r="N6" s="4" t="s">
        <v>56</v>
      </c>
      <c r="O6" s="4" t="s">
        <v>32</v>
      </c>
      <c r="P6" s="4" t="s">
        <v>33</v>
      </c>
      <c r="Q6" s="4">
        <v>0</v>
      </c>
      <c r="R6" s="7">
        <v>44932</v>
      </c>
      <c r="S6" s="6">
        <v>44943</v>
      </c>
      <c r="T6" s="4" t="s">
        <v>34</v>
      </c>
      <c r="U6" s="4">
        <v>192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44939</v>
      </c>
      <c r="G7" s="6">
        <v>44940</v>
      </c>
      <c r="H7" s="4">
        <v>1</v>
      </c>
      <c r="I7" s="4">
        <v>1</v>
      </c>
      <c r="J7" s="4">
        <v>1</v>
      </c>
      <c r="K7" s="4" t="s">
        <v>30</v>
      </c>
      <c r="L7" s="4">
        <v>173</v>
      </c>
      <c r="M7" s="4">
        <v>173</v>
      </c>
      <c r="N7" s="4" t="s">
        <v>62</v>
      </c>
      <c r="O7" s="4" t="s">
        <v>32</v>
      </c>
      <c r="P7" s="4" t="s">
        <v>33</v>
      </c>
      <c r="Q7" s="4">
        <v>0</v>
      </c>
      <c r="R7" s="7">
        <v>44935</v>
      </c>
      <c r="S7" s="6">
        <v>44943</v>
      </c>
      <c r="T7" s="4" t="s">
        <v>34</v>
      </c>
      <c r="U7" s="4">
        <v>173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44938</v>
      </c>
      <c r="G8" s="6">
        <v>44940</v>
      </c>
      <c r="H8" s="4">
        <v>1</v>
      </c>
      <c r="I8" s="4">
        <v>2</v>
      </c>
      <c r="J8" s="4">
        <v>2</v>
      </c>
      <c r="K8" s="4" t="s">
        <v>30</v>
      </c>
      <c r="L8" s="4">
        <v>190</v>
      </c>
      <c r="M8" s="4">
        <v>190</v>
      </c>
      <c r="N8" s="4" t="s">
        <v>68</v>
      </c>
      <c r="O8" s="4" t="s">
        <v>32</v>
      </c>
      <c r="P8" s="4" t="s">
        <v>33</v>
      </c>
      <c r="Q8" s="4">
        <v>0</v>
      </c>
      <c r="R8" s="7">
        <v>44935</v>
      </c>
      <c r="S8" s="6">
        <v>44943</v>
      </c>
      <c r="T8" s="4" t="s">
        <v>34</v>
      </c>
      <c r="U8" s="4">
        <v>190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44938</v>
      </c>
      <c r="G9" s="6">
        <v>44940</v>
      </c>
      <c r="H9" s="4">
        <v>1</v>
      </c>
      <c r="I9" s="4">
        <v>2</v>
      </c>
      <c r="J9" s="4">
        <v>2</v>
      </c>
      <c r="K9" s="4" t="s">
        <v>30</v>
      </c>
      <c r="L9" s="4">
        <v>653</v>
      </c>
      <c r="M9" s="4">
        <v>653</v>
      </c>
      <c r="N9" s="4" t="s">
        <v>74</v>
      </c>
      <c r="O9" s="4" t="s">
        <v>32</v>
      </c>
      <c r="P9" s="4" t="s">
        <v>33</v>
      </c>
      <c r="Q9" s="4">
        <v>0</v>
      </c>
      <c r="R9" s="7">
        <v>44937</v>
      </c>
      <c r="S9" s="6">
        <v>44943</v>
      </c>
      <c r="T9" s="4" t="s">
        <v>34</v>
      </c>
      <c r="U9" s="4">
        <v>653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44939</v>
      </c>
      <c r="G10" s="6">
        <v>44940</v>
      </c>
      <c r="H10" s="4">
        <v>1</v>
      </c>
      <c r="I10" s="4">
        <v>1</v>
      </c>
      <c r="J10" s="4">
        <v>1</v>
      </c>
      <c r="K10" s="4" t="s">
        <v>30</v>
      </c>
      <c r="L10" s="4">
        <v>59</v>
      </c>
      <c r="M10" s="4">
        <v>59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44939</v>
      </c>
      <c r="S10" s="6">
        <v>44943</v>
      </c>
      <c r="T10" s="4" t="s">
        <v>34</v>
      </c>
      <c r="U10" s="4">
        <v>59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84</v>
      </c>
      <c r="D11" s="4" t="s">
        <v>85</v>
      </c>
      <c r="E11" s="4" t="s">
        <v>86</v>
      </c>
      <c r="F11" s="6">
        <v>44912</v>
      </c>
      <c r="G11" s="6">
        <v>44914</v>
      </c>
      <c r="H11" s="4">
        <v>1</v>
      </c>
      <c r="I11" s="4">
        <v>2</v>
      </c>
      <c r="J11" s="4">
        <v>2</v>
      </c>
      <c r="K11" s="4" t="s">
        <v>30</v>
      </c>
      <c r="L11" s="4">
        <v>-134</v>
      </c>
      <c r="M11" s="4">
        <v>-134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44908.0447337963</v>
      </c>
      <c r="S11" s="6">
        <v>44943</v>
      </c>
      <c r="T11" s="4"/>
      <c r="U11" s="4">
        <v>0</v>
      </c>
      <c r="V11" s="4">
        <v>0</v>
      </c>
      <c r="W11" s="4">
        <v>0</v>
      </c>
      <c r="X11" s="4" t="s">
        <v>88</v>
      </c>
      <c r="Y1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16" sqref="A16:D20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89</v>
      </c>
    </row>
    <row r="2" s="4" customFormat="1" spans="1:9">
      <c r="A2" s="5">
        <v>21763891440</v>
      </c>
      <c r="B2" s="6">
        <v>44939</v>
      </c>
      <c r="C2" s="6">
        <v>44940</v>
      </c>
      <c r="D2" s="4">
        <v>30</v>
      </c>
      <c r="E2" s="4" t="str">
        <f>VLOOKUP(A2,HOP!A:L,12,0)</f>
        <v>30.00</v>
      </c>
      <c r="F2" s="4" t="str">
        <f>VLOOKUP(A2,HOP!A:C,3,0)</f>
        <v>2787800</v>
      </c>
      <c r="G2" s="4">
        <f>D2-E2</f>
        <v>0</v>
      </c>
      <c r="H2" s="4" t="str">
        <f>$H$1&amp;F2</f>
        <v>，2787800</v>
      </c>
      <c r="I2" s="4" t="str">
        <f>VLOOKUP(A2,HOP!A:U,21,0)</f>
        <v>直连</v>
      </c>
    </row>
    <row r="3" s="4" customFormat="1" spans="1:9">
      <c r="A3" s="5">
        <v>999221927315851</v>
      </c>
      <c r="B3" s="6">
        <v>44937</v>
      </c>
      <c r="C3" s="6">
        <v>44940</v>
      </c>
      <c r="D3" s="4">
        <v>171</v>
      </c>
      <c r="E3" s="4" t="str">
        <f>VLOOKUP(A3,HOP!A:L,12,0)</f>
        <v>171.00</v>
      </c>
      <c r="F3" s="4" t="str">
        <f>VLOOKUP(A3,HOP!A:C,3,0)</f>
        <v>2874973</v>
      </c>
      <c r="G3" s="4">
        <f t="shared" ref="G3:G11" si="0">D3-E3</f>
        <v>0</v>
      </c>
      <c r="H3" s="4" t="str">
        <f t="shared" ref="H3:H11" si="1">$H$1&amp;F3</f>
        <v>，2874973</v>
      </c>
      <c r="I3" s="4" t="str">
        <f>VLOOKUP(A3,HOP!A:U,21,0)</f>
        <v>直连</v>
      </c>
    </row>
    <row r="4" s="4" customFormat="1" spans="1:9">
      <c r="A4" s="5">
        <v>999222034153814</v>
      </c>
      <c r="B4" s="6">
        <v>44936</v>
      </c>
      <c r="C4" s="6">
        <v>44940</v>
      </c>
      <c r="D4" s="4">
        <v>1620</v>
      </c>
      <c r="E4" s="4" t="str">
        <f>VLOOKUP(A4,HOP!A:L,12,0)</f>
        <v>1620.00</v>
      </c>
      <c r="F4" s="4" t="str">
        <f>VLOOKUP(A4,HOP!A:C,3,0)</f>
        <v>2911323</v>
      </c>
      <c r="G4" s="4">
        <f t="shared" si="0"/>
        <v>0</v>
      </c>
      <c r="H4" s="4" t="str">
        <f t="shared" si="1"/>
        <v>，2911323</v>
      </c>
      <c r="I4" s="4" t="str">
        <f>VLOOKUP(A4,HOP!A:U,21,0)</f>
        <v>直采</v>
      </c>
    </row>
    <row r="5" s="4" customFormat="1" spans="1:9">
      <c r="A5" s="5">
        <v>999222087075101</v>
      </c>
      <c r="B5" s="6">
        <v>44939</v>
      </c>
      <c r="C5" s="6">
        <v>44940</v>
      </c>
      <c r="D5" s="4">
        <v>92</v>
      </c>
      <c r="E5" s="4" t="str">
        <f>VLOOKUP(A5,HOP!A:L,12,0)</f>
        <v>92.00</v>
      </c>
      <c r="F5" s="4" t="str">
        <f>VLOOKUP(A5,HOP!A:C,3,0)</f>
        <v>2922864</v>
      </c>
      <c r="G5" s="4">
        <f t="shared" si="0"/>
        <v>0</v>
      </c>
      <c r="H5" s="4" t="str">
        <f t="shared" si="1"/>
        <v>，2922864</v>
      </c>
      <c r="I5" s="4" t="str">
        <f>VLOOKUP(A5,HOP!A:U,21,0)</f>
        <v>直连</v>
      </c>
    </row>
    <row r="6" s="4" customFormat="1" spans="1:9">
      <c r="A6" s="5">
        <v>999222097682086</v>
      </c>
      <c r="B6" s="6">
        <v>44938</v>
      </c>
      <c r="C6" s="6">
        <v>44940</v>
      </c>
      <c r="D6" s="4">
        <v>192</v>
      </c>
      <c r="E6" s="4" t="str">
        <f>VLOOKUP(A6,HOP!A:L,12,0)</f>
        <v>192.00</v>
      </c>
      <c r="F6" s="4" t="str">
        <f>VLOOKUP(A6,HOP!A:C,3,0)</f>
        <v>2925545</v>
      </c>
      <c r="G6" s="4">
        <f t="shared" si="0"/>
        <v>0</v>
      </c>
      <c r="H6" s="4" t="str">
        <f t="shared" si="1"/>
        <v>，2925545</v>
      </c>
      <c r="I6" s="4" t="str">
        <f>VLOOKUP(A6,HOP!A:U,21,0)</f>
        <v>直采</v>
      </c>
    </row>
    <row r="7" s="4" customFormat="1" spans="1:9">
      <c r="A7" s="5">
        <v>999222132931228</v>
      </c>
      <c r="B7" s="6">
        <v>44939</v>
      </c>
      <c r="C7" s="6">
        <v>44940</v>
      </c>
      <c r="D7" s="4">
        <v>173</v>
      </c>
      <c r="E7" s="4" t="str">
        <f>VLOOKUP(A7,HOP!A:L,12,0)</f>
        <v>173.00</v>
      </c>
      <c r="F7" s="4" t="str">
        <f>VLOOKUP(A7,HOP!A:C,3,0)</f>
        <v>2934421</v>
      </c>
      <c r="G7" s="4">
        <f t="shared" si="0"/>
        <v>0</v>
      </c>
      <c r="H7" s="4" t="str">
        <f t="shared" si="1"/>
        <v>，2934421</v>
      </c>
      <c r="I7" s="4" t="str">
        <f>VLOOKUP(A7,HOP!A:U,21,0)</f>
        <v>直采</v>
      </c>
    </row>
    <row r="8" s="4" customFormat="1" spans="1:9">
      <c r="A8" s="5">
        <v>999222133049912</v>
      </c>
      <c r="B8" s="6">
        <v>44938</v>
      </c>
      <c r="C8" s="6">
        <v>44940</v>
      </c>
      <c r="D8" s="4">
        <v>190</v>
      </c>
      <c r="E8" s="4" t="str">
        <f>VLOOKUP(A8,HOP!A:L,12,0)</f>
        <v>190.00</v>
      </c>
      <c r="F8" s="4" t="str">
        <f>VLOOKUP(A8,HOP!A:C,3,0)</f>
        <v>2934488</v>
      </c>
      <c r="G8" s="4">
        <f t="shared" si="0"/>
        <v>0</v>
      </c>
      <c r="H8" s="4" t="str">
        <f t="shared" si="1"/>
        <v>，2934488</v>
      </c>
      <c r="I8" s="4" t="str">
        <f>VLOOKUP(A8,HOP!A:U,21,0)</f>
        <v>直连</v>
      </c>
    </row>
    <row r="9" s="4" customFormat="1" spans="1:9">
      <c r="A9" s="5">
        <v>999222154655232</v>
      </c>
      <c r="B9" s="6">
        <v>44938</v>
      </c>
      <c r="C9" s="6">
        <v>44940</v>
      </c>
      <c r="D9" s="4">
        <v>653</v>
      </c>
      <c r="E9" s="4" t="str">
        <f>VLOOKUP(A9,HOP!A:L,12,0)</f>
        <v>653.00</v>
      </c>
      <c r="F9" s="4" t="str">
        <f>VLOOKUP(A9,HOP!A:C,3,0)</f>
        <v>2939760</v>
      </c>
      <c r="G9" s="4">
        <f t="shared" si="0"/>
        <v>0</v>
      </c>
      <c r="H9" s="4" t="str">
        <f t="shared" si="1"/>
        <v>，2939760</v>
      </c>
      <c r="I9" s="4" t="str">
        <f>VLOOKUP(A9,HOP!A:U,21,0)</f>
        <v>直连</v>
      </c>
    </row>
    <row r="10" s="4" customFormat="1" spans="1:9">
      <c r="A10" s="5">
        <v>999222184072761</v>
      </c>
      <c r="B10" s="6">
        <v>44939</v>
      </c>
      <c r="C10" s="6">
        <v>44940</v>
      </c>
      <c r="D10" s="4">
        <v>59</v>
      </c>
      <c r="E10" s="4" t="str">
        <f>VLOOKUP(A10,HOP!A:L,12,0)</f>
        <v>59.00</v>
      </c>
      <c r="F10" s="4" t="str">
        <f>VLOOKUP(A10,HOP!A:C,3,0)</f>
        <v>2946401</v>
      </c>
      <c r="G10" s="4">
        <f t="shared" si="0"/>
        <v>0</v>
      </c>
      <c r="H10" s="4" t="str">
        <f t="shared" si="1"/>
        <v>，2946401</v>
      </c>
      <c r="I10" s="4" t="str">
        <f>VLOOKUP(A10,HOP!A:U,21,0)</f>
        <v>直连</v>
      </c>
    </row>
    <row r="11" s="4" customFormat="1" spans="1:10">
      <c r="A11" s="5">
        <v>21903919716</v>
      </c>
      <c r="B11" s="6">
        <v>44912</v>
      </c>
      <c r="C11" s="6">
        <v>44914</v>
      </c>
      <c r="D11" s="4">
        <v>-134</v>
      </c>
      <c r="E11" s="4" t="e">
        <f>VLOOKUP(A11,HOP!A:L,12,0)</f>
        <v>#N/A</v>
      </c>
      <c r="F11" s="4">
        <v>2869322</v>
      </c>
      <c r="G11" s="4" t="e">
        <f t="shared" si="0"/>
        <v>#N/A</v>
      </c>
      <c r="H11" s="4" t="str">
        <f t="shared" si="1"/>
        <v>，2869322</v>
      </c>
      <c r="I11" s="4" t="e">
        <f>VLOOKUP(A11,HOP!A:U,21,0)</f>
        <v>#N/A</v>
      </c>
      <c r="J11" s="4" t="s">
        <v>90</v>
      </c>
    </row>
    <row r="13" spans="4:4">
      <c r="D13" s="4">
        <f>SUM(D2:D12)</f>
        <v>3046</v>
      </c>
    </row>
    <row r="16" spans="1:4">
      <c r="A16" s="4" t="s">
        <v>91</v>
      </c>
      <c r="C16" s="4">
        <v>1985</v>
      </c>
      <c r="D16" s="4">
        <v>15504.28</v>
      </c>
    </row>
    <row r="17" spans="1:4">
      <c r="A17" s="4" t="s">
        <v>92</v>
      </c>
      <c r="C17" s="4">
        <v>1061</v>
      </c>
      <c r="D17" s="4">
        <v>8287.17</v>
      </c>
    </row>
    <row r="18" spans="1:4">
      <c r="A18" s="4" t="s">
        <v>93</v>
      </c>
      <c r="C18" s="4">
        <f>SUM(C16:C17)</f>
        <v>3046</v>
      </c>
      <c r="D18" s="4">
        <f>SUM(D16:D17)</f>
        <v>23791.45</v>
      </c>
    </row>
    <row r="19" spans="1:1">
      <c r="A19" s="4" t="s">
        <v>94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98</v>
      </c>
      <c r="E1" s="2" t="s">
        <v>13</v>
      </c>
      <c r="F1" s="2" t="s">
        <v>5</v>
      </c>
      <c r="G1" s="2" t="s">
        <v>6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3">
        <v>999222184072761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114</v>
      </c>
      <c r="G2" s="1" t="s">
        <v>118</v>
      </c>
      <c r="H2" s="1" t="s">
        <v>119</v>
      </c>
      <c r="I2" s="1" t="s">
        <v>120</v>
      </c>
      <c r="J2" s="1" t="s">
        <v>30</v>
      </c>
      <c r="K2" s="1" t="s">
        <v>121</v>
      </c>
      <c r="L2" s="1" t="s">
        <v>121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128</v>
      </c>
      <c r="U2" s="1" t="s">
        <v>129</v>
      </c>
      <c r="V2" s="1" t="s">
        <v>130</v>
      </c>
    </row>
    <row r="3" s="1" customFormat="1" spans="1:22">
      <c r="A3" s="3">
        <v>999222154655232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  <c r="G3" s="1" t="s">
        <v>118</v>
      </c>
      <c r="H3" s="1" t="s">
        <v>119</v>
      </c>
      <c r="I3" s="1" t="s">
        <v>136</v>
      </c>
      <c r="J3" s="1" t="s">
        <v>30</v>
      </c>
      <c r="K3" s="1" t="s">
        <v>137</v>
      </c>
      <c r="L3" s="1" t="s">
        <v>137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138</v>
      </c>
      <c r="S3" s="1" t="s">
        <v>127</v>
      </c>
      <c r="T3" s="1" t="s">
        <v>128</v>
      </c>
      <c r="U3" s="1" t="s">
        <v>129</v>
      </c>
      <c r="V3" s="1" t="s">
        <v>130</v>
      </c>
    </row>
    <row r="4" s="1" customFormat="1" spans="1:22">
      <c r="A4" s="3">
        <v>999222133049912</v>
      </c>
      <c r="B4" s="1" t="s">
        <v>139</v>
      </c>
      <c r="C4" s="1" t="s">
        <v>140</v>
      </c>
      <c r="D4" s="1" t="s">
        <v>141</v>
      </c>
      <c r="E4" s="1" t="s">
        <v>142</v>
      </c>
      <c r="F4" s="1" t="s">
        <v>135</v>
      </c>
      <c r="G4" s="1" t="s">
        <v>118</v>
      </c>
      <c r="H4" s="1" t="s">
        <v>119</v>
      </c>
      <c r="I4" s="1" t="s">
        <v>143</v>
      </c>
      <c r="J4" s="1" t="s">
        <v>30</v>
      </c>
      <c r="K4" s="1" t="s">
        <v>144</v>
      </c>
      <c r="L4" s="1" t="s">
        <v>144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145</v>
      </c>
      <c r="S4" s="1" t="s">
        <v>127</v>
      </c>
      <c r="T4" s="1" t="s">
        <v>128</v>
      </c>
      <c r="U4" s="1" t="s">
        <v>129</v>
      </c>
      <c r="V4" s="1" t="s">
        <v>146</v>
      </c>
    </row>
    <row r="5" s="1" customFormat="1" spans="1:22">
      <c r="A5" s="3">
        <v>999222132931228</v>
      </c>
      <c r="B5" s="1" t="s">
        <v>139</v>
      </c>
      <c r="C5" s="1" t="s">
        <v>147</v>
      </c>
      <c r="D5" s="1" t="s">
        <v>148</v>
      </c>
      <c r="E5" s="1" t="s">
        <v>149</v>
      </c>
      <c r="F5" s="1" t="s">
        <v>114</v>
      </c>
      <c r="G5" s="1" t="s">
        <v>118</v>
      </c>
      <c r="H5" s="1" t="s">
        <v>119</v>
      </c>
      <c r="I5" s="1" t="s">
        <v>150</v>
      </c>
      <c r="J5" s="1" t="s">
        <v>30</v>
      </c>
      <c r="K5" s="1" t="s">
        <v>151</v>
      </c>
      <c r="L5" s="1" t="s">
        <v>151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152</v>
      </c>
      <c r="S5" s="1" t="s">
        <v>127</v>
      </c>
      <c r="T5" s="1" t="s">
        <v>128</v>
      </c>
      <c r="U5" s="1" t="s">
        <v>153</v>
      </c>
      <c r="V5" s="1" t="s">
        <v>130</v>
      </c>
    </row>
    <row r="6" s="1" customFormat="1" spans="1:22">
      <c r="A6" s="3">
        <v>999222097682086</v>
      </c>
      <c r="B6" s="1" t="s">
        <v>154</v>
      </c>
      <c r="C6" s="1" t="s">
        <v>155</v>
      </c>
      <c r="D6" s="1" t="s">
        <v>156</v>
      </c>
      <c r="E6" s="1" t="s">
        <v>157</v>
      </c>
      <c r="F6" s="1" t="s">
        <v>135</v>
      </c>
      <c r="G6" s="1" t="s">
        <v>118</v>
      </c>
      <c r="H6" s="1" t="s">
        <v>119</v>
      </c>
      <c r="I6" s="1" t="s">
        <v>158</v>
      </c>
      <c r="J6" s="1" t="s">
        <v>30</v>
      </c>
      <c r="K6" s="1" t="s">
        <v>159</v>
      </c>
      <c r="L6" s="1" t="s">
        <v>159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160</v>
      </c>
      <c r="S6" s="1" t="s">
        <v>127</v>
      </c>
      <c r="T6" s="1" t="s">
        <v>128</v>
      </c>
      <c r="U6" s="1" t="s">
        <v>153</v>
      </c>
      <c r="V6" s="1" t="s">
        <v>161</v>
      </c>
    </row>
    <row r="7" s="1" customFormat="1" spans="1:22">
      <c r="A7" s="3">
        <v>999222087075101</v>
      </c>
      <c r="B7" s="1" t="s">
        <v>162</v>
      </c>
      <c r="C7" s="1" t="s">
        <v>163</v>
      </c>
      <c r="D7" s="1" t="s">
        <v>164</v>
      </c>
      <c r="E7" s="1" t="s">
        <v>165</v>
      </c>
      <c r="F7" s="1" t="s">
        <v>114</v>
      </c>
      <c r="G7" s="1" t="s">
        <v>118</v>
      </c>
      <c r="H7" s="1" t="s">
        <v>119</v>
      </c>
      <c r="I7" s="1" t="s">
        <v>166</v>
      </c>
      <c r="J7" s="1" t="s">
        <v>30</v>
      </c>
      <c r="K7" s="1" t="s">
        <v>167</v>
      </c>
      <c r="L7" s="1" t="s">
        <v>167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168</v>
      </c>
      <c r="S7" s="1" t="s">
        <v>127</v>
      </c>
      <c r="T7" s="1" t="s">
        <v>128</v>
      </c>
      <c r="U7" s="1" t="s">
        <v>129</v>
      </c>
      <c r="V7" s="1" t="s">
        <v>169</v>
      </c>
    </row>
    <row r="8" s="1" customFormat="1" spans="1:22">
      <c r="A8" s="3">
        <v>999222034153814</v>
      </c>
      <c r="B8" s="1" t="s">
        <v>170</v>
      </c>
      <c r="C8" s="1" t="s">
        <v>171</v>
      </c>
      <c r="D8" s="1" t="s">
        <v>172</v>
      </c>
      <c r="E8" s="1" t="s">
        <v>173</v>
      </c>
      <c r="F8" s="1" t="s">
        <v>174</v>
      </c>
      <c r="G8" s="1" t="s">
        <v>118</v>
      </c>
      <c r="H8" s="1" t="s">
        <v>119</v>
      </c>
      <c r="I8" s="1" t="s">
        <v>175</v>
      </c>
      <c r="J8" s="1" t="s">
        <v>30</v>
      </c>
      <c r="K8" s="1" t="s">
        <v>176</v>
      </c>
      <c r="L8" s="1" t="s">
        <v>176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125</v>
      </c>
      <c r="R8" s="1" t="s">
        <v>177</v>
      </c>
      <c r="S8" s="1" t="s">
        <v>127</v>
      </c>
      <c r="T8" s="1" t="s">
        <v>128</v>
      </c>
      <c r="U8" s="1" t="s">
        <v>153</v>
      </c>
      <c r="V8" s="1" t="s">
        <v>146</v>
      </c>
    </row>
    <row r="9" s="1" customFormat="1" spans="1:22">
      <c r="A9" s="3">
        <v>999221927315851</v>
      </c>
      <c r="B9" s="1" t="s">
        <v>178</v>
      </c>
      <c r="C9" s="1" t="s">
        <v>179</v>
      </c>
      <c r="D9" s="1" t="s">
        <v>180</v>
      </c>
      <c r="E9" s="1" t="s">
        <v>181</v>
      </c>
      <c r="F9" s="1" t="s">
        <v>131</v>
      </c>
      <c r="G9" s="1" t="s">
        <v>118</v>
      </c>
      <c r="H9" s="1" t="s">
        <v>119</v>
      </c>
      <c r="I9" s="1" t="s">
        <v>182</v>
      </c>
      <c r="J9" s="1" t="s">
        <v>30</v>
      </c>
      <c r="K9" s="1" t="s">
        <v>183</v>
      </c>
      <c r="L9" s="1" t="s">
        <v>183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125</v>
      </c>
      <c r="R9" s="1" t="s">
        <v>184</v>
      </c>
      <c r="S9" s="1" t="s">
        <v>127</v>
      </c>
      <c r="T9" s="1" t="s">
        <v>128</v>
      </c>
      <c r="U9" s="1" t="s">
        <v>129</v>
      </c>
      <c r="V9" s="1" t="s">
        <v>161</v>
      </c>
    </row>
    <row r="10" s="1" customFormat="1" spans="1:22">
      <c r="A10" s="3">
        <v>21763891440</v>
      </c>
      <c r="B10" s="1" t="s">
        <v>185</v>
      </c>
      <c r="C10" s="1" t="s">
        <v>186</v>
      </c>
      <c r="D10" s="1" t="s">
        <v>187</v>
      </c>
      <c r="E10" s="1" t="s">
        <v>188</v>
      </c>
      <c r="F10" s="1" t="s">
        <v>114</v>
      </c>
      <c r="G10" s="1" t="s">
        <v>118</v>
      </c>
      <c r="H10" s="1" t="s">
        <v>119</v>
      </c>
      <c r="I10" s="1" t="s">
        <v>189</v>
      </c>
      <c r="J10" s="1" t="s">
        <v>30</v>
      </c>
      <c r="K10" s="1" t="s">
        <v>190</v>
      </c>
      <c r="L10" s="1" t="s">
        <v>190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125</v>
      </c>
      <c r="R10" s="1" t="s">
        <v>191</v>
      </c>
      <c r="S10" s="1" t="s">
        <v>127</v>
      </c>
      <c r="T10" s="1" t="s">
        <v>128</v>
      </c>
      <c r="U10" s="1" t="s">
        <v>129</v>
      </c>
      <c r="V10" s="1" t="s">
        <v>161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2023-01-17T01:32:10Z</dcterms:created>
  <dcterms:modified xsi:type="dcterms:W3CDTF">2023-01-17T01:39:44Z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DA809BED7B0243D38D2E82EE6561F895</vt:lpwstr>
  </property>
  <property fmtid="{D5CDD505-2E9C-101B-9397-08002B2CF9AE}" pid="3" name="KSOProductBuildVer">
    <vt:lpwstr>2052-11.1.0.13703</vt:lpwstr>
  </property>
</Properties>
</file>