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<sst xmlns="http://schemas.openxmlformats.org/spreadsheetml/2006/main" count="320" uniqueCount="172">
  <si>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</si>
  <si>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</si>
  <si>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</si>
  <si>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</si>
  <si>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</si>
  <si>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</si>
  <si>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</si>
  <si>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</si>
  <si>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</si>
  <si>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</si>
  <si>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</si>
  <si>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</si>
  <si>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</si>
  <si>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</si>
  <si>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</si>
  <si>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</si>
  <si>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</si>
  <si>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</si>
  <si>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</si>
  <si>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</si>
  <si>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</si>
  <si>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</si>
  <si>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</si>
  <si>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</si>
  <si>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</si>
  <si>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18944706430	</t>
  </si>
  <si>
    <t>Ctrip</t>
  </si>
  <si>
    <t>正常</t>
  </si>
  <si>
    <t>[曼谷]艺术酒店 (SHA Plus+)(Arte Hotel (SHA Plus+))(37201483)</t>
  </si>
  <si>
    <t>尊贵特大床房&lt;2人入住&gt;&lt;不退款&gt;</t>
  </si>
  <si>
    <t>USD</t>
  </si>
  <si>
    <t>LEUNG/WAI YAM</t>
  </si>
  <si>
    <t>CA5326230118USD</t>
  </si>
  <si>
    <t>未提现</t>
  </si>
  <si>
    <t>携程开票</t>
  </si>
  <si>
    <t xml:space="preserve">2684491	</t>
  </si>
  <si>
    <t xml:space="preserve">HGUConf2009129623	</t>
  </si>
  <si>
    <t xml:space="preserve">21762359684	</t>
  </si>
  <si>
    <t>[马卡蒂]马尼拉半岛酒店(The Peninsula Manila)(37213822)</t>
  </si>
  <si>
    <t>豪华特大床房&lt;2人入住&gt;&lt;不退款&gt;</t>
  </si>
  <si>
    <t>Tesiorna/Gina,Tesiorna/Gina</t>
  </si>
  <si>
    <t xml:space="preserve">2787336	</t>
  </si>
  <si>
    <t xml:space="preserve">28433633	</t>
  </si>
  <si>
    <t xml:space="preserve">999222075136038	</t>
  </si>
  <si>
    <t>[希登梅多斯]The Welk by Vacation Club Rentals(40018981)</t>
  </si>
  <si>
    <t>1卧绿色套房别墅&lt;2人入住&gt;&lt;不退款&gt;</t>
  </si>
  <si>
    <t>Santos/Hector</t>
  </si>
  <si>
    <t xml:space="preserve">2919608	</t>
  </si>
  <si>
    <t xml:space="preserve">122745288	</t>
  </si>
  <si>
    <t xml:space="preserve">999222130162688	</t>
  </si>
  <si>
    <t>[吉隆坡]吉隆坡柏威年酒店 · 悦榕管理(Pavilion Hotel Kuala Lumpur Managed by Banyan Tree)(40759685)</t>
  </si>
  <si>
    <t>城市绿洲特大床房&lt;2人入住&gt;&lt;不退款&gt;&lt;早餐&gt;</t>
  </si>
  <si>
    <t>Shelly/Shelly,Shelly/Shelly,Shelly/Shelly,Shelly/Shelly</t>
  </si>
  <si>
    <t xml:space="preserve">2933437	</t>
  </si>
  <si>
    <t xml:space="preserve">213258	</t>
  </si>
  <si>
    <t xml:space="preserve">999222138508873	</t>
  </si>
  <si>
    <t>[曼谷]曼谷拉查丹利中心酒店  (SHA Plus+)(Grande Centre Point Hotel Ratchadamri Bangkok (SHA Plus+))(40721624)</t>
  </si>
  <si>
    <t>至尊豪华房&lt;2人入住&gt;&lt;不退款&gt;</t>
  </si>
  <si>
    <t>HUANG/ZIXIN,Chen/Shuai</t>
  </si>
  <si>
    <t xml:space="preserve">2935648	</t>
  </si>
  <si>
    <t xml:space="preserve">-1436761272	</t>
  </si>
  <si>
    <t xml:space="preserve">999222143788701	</t>
  </si>
  <si>
    <t>[吉隆坡]吉隆坡千禧大酒店(Grand Millennium Kuala Lumpur)(48315392)</t>
  </si>
  <si>
    <t>豪华房&lt;2人入住&gt;&lt;不退款&gt;&lt;早餐&gt;</t>
  </si>
  <si>
    <t>FERNANDO/RENDY</t>
  </si>
  <si>
    <t xml:space="preserve">2936983	</t>
  </si>
  <si>
    <t xml:space="preserve">25984159	</t>
  </si>
  <si>
    <t xml:space="preserve">22174242537	</t>
  </si>
  <si>
    <t>[莎阿南]莎亚南凯煌大酒店(Concorde Hotel Shah Alam)(39054136)</t>
  </si>
  <si>
    <t>豪华房&lt;2人入住&gt;&lt;不退款&gt;</t>
  </si>
  <si>
    <t>SYAZANI/SYAZANI</t>
  </si>
  <si>
    <t xml:space="preserve">2944619	</t>
  </si>
  <si>
    <t xml:space="preserve">	</t>
  </si>
  <si>
    <t xml:space="preserve">999222201579820	</t>
  </si>
  <si>
    <t>[曼谷]曼谷华尔街旅馆(Wall Street Inn, Bangkok)(48377399)</t>
  </si>
  <si>
    <t>标准房&lt;2人入住&gt;&lt;不退款&gt;</t>
  </si>
  <si>
    <t>Pluangjaroen/Sarayut</t>
  </si>
  <si>
    <t xml:space="preserve">2949344	</t>
  </si>
  <si>
    <t>，</t>
  </si>
  <si>
    <t>A230118090540481</t>
  </si>
  <si>
    <t>A230118090636481</t>
  </si>
  <si>
    <t>USD / HKD 当前参考汇率: 7.82131</t>
  </si>
  <si>
    <t>总计：1514 USD/
11841.46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</si>
  <si>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</si>
  <si>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</si>
  <si>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</si>
  <si>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</si>
  <si>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</si>
  <si>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</si>
  <si>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</si>
  <si>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</si>
  <si>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</si>
  <si>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</si>
  <si>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</si>
  <si>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</si>
  <si>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</si>
  <si>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</si>
  <si>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</si>
  <si>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</si>
  <si>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</si>
  <si>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</si>
  <si>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</si>
  <si>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2022-11-10</t>
  </si>
  <si>
    <t>2787336</t>
  </si>
  <si>
    <t>马尼拉半岛酒店（多用途酒店）</t>
  </si>
  <si>
    <t>Tesiorna Gina,Tesiorna Gina</t>
  </si>
  <si>
    <t>2023-01-14</t>
  </si>
  <si>
    <t>2023-01-15</t>
  </si>
  <si>
    <t>退房日周结</t>
  </si>
  <si>
    <t>1030.92</t>
  </si>
  <si>
    <t>142.00</t>
  </si>
  <si>
    <t>0</t>
  </si>
  <si>
    <t>0.00</t>
  </si>
  <si>
    <t>携程盛景国际直连</t>
  </si>
  <si>
    <t>01.010677</t>
  </si>
  <si>
    <t>2022-11-17 06:24:40</t>
  </si>
  <si>
    <t>否</t>
  </si>
  <si>
    <t>汇智国际旅游发展有限公司</t>
  </si>
  <si>
    <t>直采</t>
  </si>
  <si>
    <t>菲律宾</t>
  </si>
  <si>
    <t>2023-01-04</t>
  </si>
  <si>
    <t>2919608</t>
  </si>
  <si>
    <t>The Welk by Vacation Club Rentals</t>
  </si>
  <si>
    <t>Santos Hector</t>
  </si>
  <si>
    <t>1516.84</t>
  </si>
  <si>
    <t>219.00</t>
  </si>
  <si>
    <t>2023-01-04 08:41:43</t>
  </si>
  <si>
    <t>直连</t>
  </si>
  <si>
    <t>美国</t>
  </si>
  <si>
    <t>2023-01-10</t>
  </si>
  <si>
    <t>2935648</t>
  </si>
  <si>
    <t>曼谷拉查丹利中心酒店  (SHA Plus+)</t>
  </si>
  <si>
    <t>HUANG ZIXIN,Chen Shuai</t>
  </si>
  <si>
    <t>699.36</t>
  </si>
  <si>
    <t>103.00</t>
  </si>
  <si>
    <t>2023-01-10 12:04:05</t>
  </si>
  <si>
    <t>泰国</t>
  </si>
  <si>
    <t>2936983</t>
  </si>
  <si>
    <t>吉隆坡千禧大酒店</t>
  </si>
  <si>
    <t>FERNANDO RENDY</t>
  </si>
  <si>
    <t>2023-01-12</t>
  </si>
  <si>
    <t>2077.71</t>
  </si>
  <si>
    <t>306.00</t>
  </si>
  <si>
    <t>2023-01-11 11:48:15</t>
  </si>
  <si>
    <t>马来西亚</t>
  </si>
  <si>
    <t>2023-01-13</t>
  </si>
  <si>
    <t>2944619</t>
  </si>
  <si>
    <t>莎亚南凯煌大酒店</t>
  </si>
  <si>
    <t>SYAZANI SYAZANI</t>
  </si>
  <si>
    <t>331.03</t>
  </si>
  <si>
    <t>49.00</t>
  </si>
  <si>
    <t>2023-01-13 11:16:30</t>
  </si>
  <si>
    <t>2022-09-09</t>
  </si>
  <si>
    <t>2684491</t>
  </si>
  <si>
    <t>曼谷阿特酒店</t>
  </si>
  <si>
    <t>LEUNG WAI YAM</t>
  </si>
  <si>
    <t>906.74</t>
  </si>
  <si>
    <t>130.00</t>
  </si>
  <si>
    <t>2022-09-09 13:23:54</t>
  </si>
  <si>
    <t>2023-01-09</t>
  </si>
  <si>
    <t>2933437</t>
  </si>
  <si>
    <t>吉隆坡柏威年酒店 · 悦榕庄管理</t>
  </si>
  <si>
    <t>Shelly Shelly,Shelly Shelly,Shelly Shelly,Shelly Shelly</t>
  </si>
  <si>
    <t>3700.13</t>
  </si>
  <si>
    <t>540.00</t>
  </si>
  <si>
    <t>2023-01-10 15:34:01</t>
  </si>
  <si>
    <t>2949344</t>
  </si>
  <si>
    <t>曼谷华尔街旅馆</t>
  </si>
  <si>
    <t>Pluangjaroen Sarayut</t>
  </si>
  <si>
    <t>168.22</t>
  </si>
  <si>
    <t>25.00</t>
  </si>
  <si>
    <t>2023-01-14 20:21:09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</si>
</sst>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12</xdr:col>
      <xdr:colOff>657225</xdr:colOff>
      <xdr:row>57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940117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44939</v>
      </c>
      <c r="G2" s="6">
        <v>44941</v>
      </c>
      <c r="H2" s="4">
        <v>1</v>
      </c>
      <c r="I2" s="4">
        <v>2</v>
      </c>
      <c r="J2" s="4">
        <v>2</v>
      </c>
      <c r="K2" s="4" t="s">
        <v>30</v>
      </c>
      <c r="L2" s="4">
        <v>130</v>
      </c>
      <c r="M2" s="4">
        <v>130</v>
      </c>
      <c r="N2" s="4" t="s">
        <v>31</v>
      </c>
      <c r="O2" s="4" t="s">
        <v>32</v>
      </c>
      <c r="P2" s="4" t="s">
        <v>33</v>
      </c>
      <c r="Q2" s="4">
        <v>0</v>
      </c>
      <c r="R2" s="7">
        <v>44813</v>
      </c>
      <c r="S2" s="6">
        <v>44944</v>
      </c>
      <c r="T2" s="4" t="s">
        <v>34</v>
      </c>
      <c r="U2" s="4">
        <v>130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44940</v>
      </c>
      <c r="G3" s="6">
        <v>44941</v>
      </c>
      <c r="H3" s="4">
        <v>1</v>
      </c>
      <c r="I3" s="4">
        <v>1</v>
      </c>
      <c r="J3" s="4">
        <v>1</v>
      </c>
      <c r="K3" s="4" t="s">
        <v>30</v>
      </c>
      <c r="L3" s="4">
        <v>142</v>
      </c>
      <c r="M3" s="4">
        <v>142</v>
      </c>
      <c r="N3" s="4" t="s">
        <v>40</v>
      </c>
      <c r="O3" s="4" t="s">
        <v>32</v>
      </c>
      <c r="P3" s="4" t="s">
        <v>33</v>
      </c>
      <c r="Q3" s="4">
        <v>0</v>
      </c>
      <c r="R3" s="7">
        <v>44875</v>
      </c>
      <c r="S3" s="6">
        <v>44944</v>
      </c>
      <c r="T3" s="4" t="s">
        <v>34</v>
      </c>
      <c r="U3" s="4">
        <v>142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44940</v>
      </c>
      <c r="G4" s="6">
        <v>44941</v>
      </c>
      <c r="H4" s="4">
        <v>1</v>
      </c>
      <c r="I4" s="4">
        <v>1</v>
      </c>
      <c r="J4" s="4">
        <v>1</v>
      </c>
      <c r="K4" s="4" t="s">
        <v>30</v>
      </c>
      <c r="L4" s="4">
        <v>219</v>
      </c>
      <c r="M4" s="4">
        <v>219</v>
      </c>
      <c r="N4" s="4" t="s">
        <v>46</v>
      </c>
      <c r="O4" s="4" t="s">
        <v>32</v>
      </c>
      <c r="P4" s="4" t="s">
        <v>33</v>
      </c>
      <c r="Q4" s="4">
        <v>0</v>
      </c>
      <c r="R4" s="7">
        <v>44930</v>
      </c>
      <c r="S4" s="6">
        <v>44944</v>
      </c>
      <c r="T4" s="4" t="s">
        <v>34</v>
      </c>
      <c r="U4" s="4">
        <v>219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44939</v>
      </c>
      <c r="G5" s="6">
        <v>44941</v>
      </c>
      <c r="H5" s="4">
        <v>2</v>
      </c>
      <c r="I5" s="4">
        <v>2</v>
      </c>
      <c r="J5" s="4">
        <v>4</v>
      </c>
      <c r="K5" s="4" t="s">
        <v>30</v>
      </c>
      <c r="L5" s="4">
        <v>540</v>
      </c>
      <c r="M5" s="4">
        <v>540</v>
      </c>
      <c r="N5" s="4" t="s">
        <v>52</v>
      </c>
      <c r="O5" s="4" t="s">
        <v>32</v>
      </c>
      <c r="P5" s="4" t="s">
        <v>33</v>
      </c>
      <c r="Q5" s="4">
        <v>0</v>
      </c>
      <c r="R5" s="7">
        <v>44935</v>
      </c>
      <c r="S5" s="6">
        <v>44944</v>
      </c>
      <c r="T5" s="4" t="s">
        <v>34</v>
      </c>
      <c r="U5" s="4">
        <v>540</v>
      </c>
      <c r="V5" s="4">
        <v>0</v>
      </c>
      <c r="W5" s="4">
        <v>0</v>
      </c>
      <c r="X5" s="4" t="s">
        <v>53</v>
      </c>
      <c r="Y5" s="4">
        <v>213257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44940</v>
      </c>
      <c r="G6" s="6">
        <v>44941</v>
      </c>
      <c r="H6" s="4">
        <v>1</v>
      </c>
      <c r="I6" s="4">
        <v>1</v>
      </c>
      <c r="J6" s="4">
        <v>1</v>
      </c>
      <c r="K6" s="4" t="s">
        <v>30</v>
      </c>
      <c r="L6" s="4">
        <v>103</v>
      </c>
      <c r="M6" s="4">
        <v>103</v>
      </c>
      <c r="N6" s="4" t="s">
        <v>58</v>
      </c>
      <c r="O6" s="4" t="s">
        <v>32</v>
      </c>
      <c r="P6" s="4" t="s">
        <v>33</v>
      </c>
      <c r="Q6" s="4">
        <v>0</v>
      </c>
      <c r="R6" s="7">
        <v>44936</v>
      </c>
      <c r="S6" s="6">
        <v>44944</v>
      </c>
      <c r="T6" s="4" t="s">
        <v>34</v>
      </c>
      <c r="U6" s="4">
        <v>103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44938</v>
      </c>
      <c r="G7" s="6">
        <v>44941</v>
      </c>
      <c r="H7" s="4">
        <v>1</v>
      </c>
      <c r="I7" s="4">
        <v>3</v>
      </c>
      <c r="J7" s="4">
        <v>3</v>
      </c>
      <c r="K7" s="4" t="s">
        <v>30</v>
      </c>
      <c r="L7" s="4">
        <v>306</v>
      </c>
      <c r="M7" s="4">
        <v>306</v>
      </c>
      <c r="N7" s="4" t="s">
        <v>64</v>
      </c>
      <c r="O7" s="4" t="s">
        <v>32</v>
      </c>
      <c r="P7" s="4" t="s">
        <v>33</v>
      </c>
      <c r="Q7" s="4">
        <v>0</v>
      </c>
      <c r="R7" s="7">
        <v>44936</v>
      </c>
      <c r="S7" s="6">
        <v>44944</v>
      </c>
      <c r="T7" s="4" t="s">
        <v>34</v>
      </c>
      <c r="U7" s="4">
        <v>306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44940</v>
      </c>
      <c r="G8" s="6">
        <v>44941</v>
      </c>
      <c r="H8" s="4">
        <v>1</v>
      </c>
      <c r="I8" s="4">
        <v>1</v>
      </c>
      <c r="J8" s="4">
        <v>1</v>
      </c>
      <c r="K8" s="4" t="s">
        <v>30</v>
      </c>
      <c r="L8" s="4">
        <v>49</v>
      </c>
      <c r="M8" s="4">
        <v>49</v>
      </c>
      <c r="N8" s="4" t="s">
        <v>70</v>
      </c>
      <c r="O8" s="4" t="s">
        <v>32</v>
      </c>
      <c r="P8" s="4" t="s">
        <v>33</v>
      </c>
      <c r="Q8" s="4">
        <v>0</v>
      </c>
      <c r="R8" s="7">
        <v>44939</v>
      </c>
      <c r="S8" s="6">
        <v>44944</v>
      </c>
      <c r="T8" s="4" t="s">
        <v>34</v>
      </c>
      <c r="U8" s="4">
        <v>49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44940</v>
      </c>
      <c r="G9" s="6">
        <v>44941</v>
      </c>
      <c r="H9" s="4">
        <v>1</v>
      </c>
      <c r="I9" s="4">
        <v>1</v>
      </c>
      <c r="J9" s="4">
        <v>1</v>
      </c>
      <c r="K9" s="4" t="s">
        <v>30</v>
      </c>
      <c r="L9" s="4">
        <v>25</v>
      </c>
      <c r="M9" s="4">
        <v>25</v>
      </c>
      <c r="N9" s="4" t="s">
        <v>76</v>
      </c>
      <c r="O9" s="4" t="s">
        <v>32</v>
      </c>
      <c r="P9" s="4" t="s">
        <v>33</v>
      </c>
      <c r="Q9" s="4">
        <v>0</v>
      </c>
      <c r="R9" s="7">
        <v>44940</v>
      </c>
      <c r="S9" s="6">
        <v>44944</v>
      </c>
      <c r="T9" s="4" t="s">
        <v>34</v>
      </c>
      <c r="U9" s="4">
        <v>25</v>
      </c>
      <c r="V9" s="4">
        <v>0</v>
      </c>
      <c r="W9" s="4">
        <v>0</v>
      </c>
      <c r="X9" s="4" t="s">
        <v>77</v>
      </c>
      <c r="Y9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5">
        <v>18944706430</v>
      </c>
      <c r="B2" s="6">
        <v>44939</v>
      </c>
      <c r="C2" s="6">
        <v>44941</v>
      </c>
      <c r="D2" s="4">
        <v>130</v>
      </c>
      <c r="E2" s="4" t="str">
        <f>VLOOKUP(A2,HOP!A:L,12,0)</f>
        <v>130.00</v>
      </c>
      <c r="F2" s="4" t="str">
        <f>VLOOKUP(A2,HOP!A:C,3,0)</f>
        <v>2684491</v>
      </c>
      <c r="G2" s="4">
        <f>D2-E2</f>
        <v>0</v>
      </c>
      <c r="H2" s="4" t="str">
        <f>$H$1&amp;F2</f>
        <v>，2684491</v>
      </c>
      <c r="I2" s="4" t="str">
        <f>VLOOKUP(A2,HOP!A:U,21,0)</f>
        <v>直连</v>
      </c>
    </row>
    <row r="3" s="4" customFormat="1" spans="1:9">
      <c r="A3" s="5">
        <v>21762359684</v>
      </c>
      <c r="B3" s="6">
        <v>44940</v>
      </c>
      <c r="C3" s="6">
        <v>44941</v>
      </c>
      <c r="D3" s="4">
        <v>142</v>
      </c>
      <c r="E3" s="4" t="str">
        <f>VLOOKUP(A3,HOP!A:L,12,0)</f>
        <v>142.00</v>
      </c>
      <c r="F3" s="4" t="str">
        <f>VLOOKUP(A3,HOP!A:C,3,0)</f>
        <v>2787336</v>
      </c>
      <c r="G3" s="4">
        <f t="shared" ref="G3:G9" si="0">D3-E3</f>
        <v>0</v>
      </c>
      <c r="H3" s="4" t="str">
        <f t="shared" ref="H3:H9" si="1">$H$1&amp;F3</f>
        <v>，2787336</v>
      </c>
      <c r="I3" s="4" t="str">
        <f>VLOOKUP(A3,HOP!A:U,21,0)</f>
        <v>直采</v>
      </c>
    </row>
    <row r="4" s="4" customFormat="1" spans="1:9">
      <c r="A4" s="5">
        <v>999222075136038</v>
      </c>
      <c r="B4" s="6">
        <v>44940</v>
      </c>
      <c r="C4" s="6">
        <v>44941</v>
      </c>
      <c r="D4" s="4">
        <v>219</v>
      </c>
      <c r="E4" s="4" t="str">
        <f>VLOOKUP(A4,HOP!A:L,12,0)</f>
        <v>219.00</v>
      </c>
      <c r="F4" s="4" t="str">
        <f>VLOOKUP(A4,HOP!A:C,3,0)</f>
        <v>2919608</v>
      </c>
      <c r="G4" s="4">
        <f t="shared" si="0"/>
        <v>0</v>
      </c>
      <c r="H4" s="4" t="str">
        <f t="shared" si="1"/>
        <v>，2919608</v>
      </c>
      <c r="I4" s="4" t="str">
        <f>VLOOKUP(A4,HOP!A:U,21,0)</f>
        <v>直连</v>
      </c>
    </row>
    <row r="5" s="4" customFormat="1" spans="1:9">
      <c r="A5" s="5">
        <v>999222130162688</v>
      </c>
      <c r="B5" s="6">
        <v>44939</v>
      </c>
      <c r="C5" s="6">
        <v>44941</v>
      </c>
      <c r="D5" s="4">
        <v>540</v>
      </c>
      <c r="E5" s="4" t="str">
        <f>VLOOKUP(A5,HOP!A:L,12,0)</f>
        <v>540.00</v>
      </c>
      <c r="F5" s="4" t="str">
        <f>VLOOKUP(A5,HOP!A:C,3,0)</f>
        <v>2933437</v>
      </c>
      <c r="G5" s="4">
        <f t="shared" si="0"/>
        <v>0</v>
      </c>
      <c r="H5" s="4" t="str">
        <f t="shared" si="1"/>
        <v>，2933437</v>
      </c>
      <c r="I5" s="4" t="str">
        <f>VLOOKUP(A5,HOP!A:U,21,0)</f>
        <v>直采</v>
      </c>
    </row>
    <row r="6" s="4" customFormat="1" spans="1:9">
      <c r="A6" s="5">
        <v>999222138508873</v>
      </c>
      <c r="B6" s="6">
        <v>44940</v>
      </c>
      <c r="C6" s="6">
        <v>44941</v>
      </c>
      <c r="D6" s="4">
        <v>103</v>
      </c>
      <c r="E6" s="4" t="str">
        <f>VLOOKUP(A6,HOP!A:L,12,0)</f>
        <v>103.00</v>
      </c>
      <c r="F6" s="4" t="str">
        <f>VLOOKUP(A6,HOP!A:C,3,0)</f>
        <v>2935648</v>
      </c>
      <c r="G6" s="4">
        <f t="shared" si="0"/>
        <v>0</v>
      </c>
      <c r="H6" s="4" t="str">
        <f t="shared" si="1"/>
        <v>，2935648</v>
      </c>
      <c r="I6" s="4" t="str">
        <f>VLOOKUP(A6,HOP!A:U,21,0)</f>
        <v>直连</v>
      </c>
    </row>
    <row r="7" s="4" customFormat="1" spans="1:9">
      <c r="A7" s="5">
        <v>999222143788701</v>
      </c>
      <c r="B7" s="6">
        <v>44938</v>
      </c>
      <c r="C7" s="6">
        <v>44941</v>
      </c>
      <c r="D7" s="4">
        <v>306</v>
      </c>
      <c r="E7" s="4" t="str">
        <f>VLOOKUP(A7,HOP!A:L,12,0)</f>
        <v>306.00</v>
      </c>
      <c r="F7" s="4" t="str">
        <f>VLOOKUP(A7,HOP!A:C,3,0)</f>
        <v>2936983</v>
      </c>
      <c r="G7" s="4">
        <f t="shared" si="0"/>
        <v>0</v>
      </c>
      <c r="H7" s="4" t="str">
        <f t="shared" si="1"/>
        <v>，2936983</v>
      </c>
      <c r="I7" s="4" t="str">
        <f>VLOOKUP(A7,HOP!A:U,21,0)</f>
        <v>直采</v>
      </c>
    </row>
    <row r="8" s="4" customFormat="1" spans="1:9">
      <c r="A8" s="5">
        <v>22174242537</v>
      </c>
      <c r="B8" s="6">
        <v>44940</v>
      </c>
      <c r="C8" s="6">
        <v>44941</v>
      </c>
      <c r="D8" s="4">
        <v>49</v>
      </c>
      <c r="E8" s="4" t="str">
        <f>VLOOKUP(A8,HOP!A:L,12,0)</f>
        <v>49.00</v>
      </c>
      <c r="F8" s="4" t="str">
        <f>VLOOKUP(A8,HOP!A:C,3,0)</f>
        <v>2944619</v>
      </c>
      <c r="G8" s="4">
        <f t="shared" si="0"/>
        <v>0</v>
      </c>
      <c r="H8" s="4" t="str">
        <f t="shared" si="1"/>
        <v>，2944619</v>
      </c>
      <c r="I8" s="4" t="str">
        <f>VLOOKUP(A8,HOP!A:U,21,0)</f>
        <v>直采</v>
      </c>
    </row>
    <row r="9" s="4" customFormat="1" spans="1:9">
      <c r="A9" s="5">
        <v>999222201579820</v>
      </c>
      <c r="B9" s="6">
        <v>44940</v>
      </c>
      <c r="C9" s="6">
        <v>44941</v>
      </c>
      <c r="D9" s="4">
        <v>25</v>
      </c>
      <c r="E9" s="4" t="str">
        <f>VLOOKUP(A9,HOP!A:L,12,0)</f>
        <v>25.00</v>
      </c>
      <c r="F9" s="4" t="str">
        <f>VLOOKUP(A9,HOP!A:C,3,0)</f>
        <v>2949344</v>
      </c>
      <c r="G9" s="4">
        <f t="shared" si="0"/>
        <v>0</v>
      </c>
      <c r="H9" s="4" t="str">
        <f t="shared" si="1"/>
        <v>，2949344</v>
      </c>
      <c r="I9" s="4" t="str">
        <f>VLOOKUP(A9,HOP!A:U,21,0)</f>
        <v>直连</v>
      </c>
    </row>
    <row r="11" spans="4:4">
      <c r="D11" s="4">
        <f>SUM(D2:D10)</f>
        <v>1514</v>
      </c>
    </row>
    <row r="17" spans="1:4">
      <c r="A17" s="4" t="s">
        <v>79</v>
      </c>
      <c r="C17" s="4">
        <v>1037</v>
      </c>
      <c r="D17" s="4">
        <v>8110.7</v>
      </c>
    </row>
    <row r="18" spans="1:4">
      <c r="A18" s="4" t="s">
        <v>80</v>
      </c>
      <c r="C18" s="4">
        <v>477</v>
      </c>
      <c r="D18" s="4">
        <v>3730.76</v>
      </c>
    </row>
    <row r="19" spans="1:4">
      <c r="A19" s="4" t="s">
        <v>81</v>
      </c>
      <c r="C19" s="4">
        <f>SUM(C17:C18)</f>
        <v>1514</v>
      </c>
      <c r="D19" s="4">
        <f>SUM(D17:D18)</f>
        <v>11841.46</v>
      </c>
    </row>
    <row r="20" spans="1:1">
      <c r="A20" s="4" t="s">
        <v>82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3">
        <v>21762359684</v>
      </c>
      <c r="B2" s="1" t="s">
        <v>102</v>
      </c>
      <c r="C2" s="1" t="s">
        <v>103</v>
      </c>
      <c r="D2" s="1" t="s">
        <v>104</v>
      </c>
      <c r="E2" s="1" t="s">
        <v>105</v>
      </c>
      <c r="F2" s="1" t="s">
        <v>106</v>
      </c>
      <c r="G2" s="1" t="s">
        <v>107</v>
      </c>
      <c r="H2" s="1" t="s">
        <v>108</v>
      </c>
      <c r="I2" s="1" t="s">
        <v>109</v>
      </c>
      <c r="J2" s="1" t="s">
        <v>30</v>
      </c>
      <c r="K2" s="1" t="s">
        <v>110</v>
      </c>
      <c r="L2" s="1" t="s">
        <v>110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  <c r="V2" s="1" t="s">
        <v>119</v>
      </c>
    </row>
    <row r="3" s="1" customFormat="1" spans="1:22">
      <c r="A3" s="3">
        <v>999222075136038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106</v>
      </c>
      <c r="G3" s="1" t="s">
        <v>107</v>
      </c>
      <c r="H3" s="1" t="s">
        <v>108</v>
      </c>
      <c r="I3" s="1" t="s">
        <v>124</v>
      </c>
      <c r="J3" s="1" t="s">
        <v>30</v>
      </c>
      <c r="K3" s="1" t="s">
        <v>125</v>
      </c>
      <c r="L3" s="1" t="s">
        <v>125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126</v>
      </c>
      <c r="S3" s="1" t="s">
        <v>116</v>
      </c>
      <c r="T3" s="1" t="s">
        <v>117</v>
      </c>
      <c r="U3" s="1" t="s">
        <v>127</v>
      </c>
      <c r="V3" s="1" t="s">
        <v>128</v>
      </c>
    </row>
    <row r="4" s="1" customFormat="1" spans="1:22">
      <c r="A4" s="3">
        <v>999222138508873</v>
      </c>
      <c r="B4" s="1" t="s">
        <v>129</v>
      </c>
      <c r="C4" s="1" t="s">
        <v>130</v>
      </c>
      <c r="D4" s="1" t="s">
        <v>131</v>
      </c>
      <c r="E4" s="1" t="s">
        <v>132</v>
      </c>
      <c r="F4" s="1" t="s">
        <v>106</v>
      </c>
      <c r="G4" s="1" t="s">
        <v>107</v>
      </c>
      <c r="H4" s="1" t="s">
        <v>108</v>
      </c>
      <c r="I4" s="1" t="s">
        <v>133</v>
      </c>
      <c r="J4" s="1" t="s">
        <v>30</v>
      </c>
      <c r="K4" s="1" t="s">
        <v>134</v>
      </c>
      <c r="L4" s="1" t="s">
        <v>134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135</v>
      </c>
      <c r="S4" s="1" t="s">
        <v>116</v>
      </c>
      <c r="T4" s="1" t="s">
        <v>117</v>
      </c>
      <c r="U4" s="1" t="s">
        <v>127</v>
      </c>
      <c r="V4" s="1" t="s">
        <v>136</v>
      </c>
    </row>
    <row r="5" s="1" customFormat="1" spans="1:22">
      <c r="A5" s="3">
        <v>999222143788701</v>
      </c>
      <c r="B5" s="1" t="s">
        <v>129</v>
      </c>
      <c r="C5" s="1" t="s">
        <v>137</v>
      </c>
      <c r="D5" s="1" t="s">
        <v>138</v>
      </c>
      <c r="E5" s="1" t="s">
        <v>139</v>
      </c>
      <c r="F5" s="1" t="s">
        <v>140</v>
      </c>
      <c r="G5" s="1" t="s">
        <v>107</v>
      </c>
      <c r="H5" s="1" t="s">
        <v>108</v>
      </c>
      <c r="I5" s="1" t="s">
        <v>141</v>
      </c>
      <c r="J5" s="1" t="s">
        <v>30</v>
      </c>
      <c r="K5" s="1" t="s">
        <v>142</v>
      </c>
      <c r="L5" s="1" t="s">
        <v>142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114</v>
      </c>
      <c r="R5" s="1" t="s">
        <v>143</v>
      </c>
      <c r="S5" s="1" t="s">
        <v>116</v>
      </c>
      <c r="T5" s="1" t="s">
        <v>117</v>
      </c>
      <c r="U5" s="1" t="s">
        <v>118</v>
      </c>
      <c r="V5" s="1" t="s">
        <v>144</v>
      </c>
    </row>
    <row r="6" s="1" customFormat="1" spans="1:22">
      <c r="A6" s="3">
        <v>22174242537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106</v>
      </c>
      <c r="G6" s="1" t="s">
        <v>107</v>
      </c>
      <c r="H6" s="1" t="s">
        <v>108</v>
      </c>
      <c r="I6" s="1" t="s">
        <v>149</v>
      </c>
      <c r="J6" s="1" t="s">
        <v>30</v>
      </c>
      <c r="K6" s="1" t="s">
        <v>150</v>
      </c>
      <c r="L6" s="1" t="s">
        <v>150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114</v>
      </c>
      <c r="R6" s="1" t="s">
        <v>151</v>
      </c>
      <c r="S6" s="1" t="s">
        <v>116</v>
      </c>
      <c r="T6" s="1" t="s">
        <v>117</v>
      </c>
      <c r="U6" s="1" t="s">
        <v>118</v>
      </c>
      <c r="V6" s="1" t="s">
        <v>144</v>
      </c>
    </row>
    <row r="7" s="1" customFormat="1" spans="1:22">
      <c r="A7" s="3">
        <v>18944706430</v>
      </c>
      <c r="B7" s="1" t="s">
        <v>152</v>
      </c>
      <c r="C7" s="1" t="s">
        <v>153</v>
      </c>
      <c r="D7" s="1" t="s">
        <v>154</v>
      </c>
      <c r="E7" s="1" t="s">
        <v>155</v>
      </c>
      <c r="F7" s="1" t="s">
        <v>145</v>
      </c>
      <c r="G7" s="1" t="s">
        <v>107</v>
      </c>
      <c r="H7" s="1" t="s">
        <v>108</v>
      </c>
      <c r="I7" s="1" t="s">
        <v>156</v>
      </c>
      <c r="J7" s="1" t="s">
        <v>30</v>
      </c>
      <c r="K7" s="1" t="s">
        <v>157</v>
      </c>
      <c r="L7" s="1" t="s">
        <v>157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114</v>
      </c>
      <c r="R7" s="1" t="s">
        <v>158</v>
      </c>
      <c r="S7" s="1" t="s">
        <v>116</v>
      </c>
      <c r="T7" s="1" t="s">
        <v>117</v>
      </c>
      <c r="U7" s="1" t="s">
        <v>127</v>
      </c>
      <c r="V7" s="1" t="s">
        <v>136</v>
      </c>
    </row>
    <row r="8" s="1" customFormat="1" spans="1:22">
      <c r="A8" s="3">
        <v>999222130162688</v>
      </c>
      <c r="B8" s="1" t="s">
        <v>159</v>
      </c>
      <c r="C8" s="1" t="s">
        <v>160</v>
      </c>
      <c r="D8" s="1" t="s">
        <v>161</v>
      </c>
      <c r="E8" s="1" t="s">
        <v>162</v>
      </c>
      <c r="F8" s="1" t="s">
        <v>145</v>
      </c>
      <c r="G8" s="1" t="s">
        <v>107</v>
      </c>
      <c r="H8" s="1" t="s">
        <v>108</v>
      </c>
      <c r="I8" s="1" t="s">
        <v>163</v>
      </c>
      <c r="J8" s="1" t="s">
        <v>30</v>
      </c>
      <c r="K8" s="1" t="s">
        <v>164</v>
      </c>
      <c r="L8" s="1" t="s">
        <v>164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114</v>
      </c>
      <c r="R8" s="1" t="s">
        <v>165</v>
      </c>
      <c r="S8" s="1" t="s">
        <v>116</v>
      </c>
      <c r="T8" s="1" t="s">
        <v>117</v>
      </c>
      <c r="U8" s="1" t="s">
        <v>118</v>
      </c>
      <c r="V8" s="1" t="s">
        <v>144</v>
      </c>
    </row>
    <row r="9" s="1" customFormat="1" spans="1:22">
      <c r="A9" s="3">
        <v>999222201579820</v>
      </c>
      <c r="B9" s="1" t="s">
        <v>106</v>
      </c>
      <c r="C9" s="1" t="s">
        <v>166</v>
      </c>
      <c r="D9" s="1" t="s">
        <v>167</v>
      </c>
      <c r="E9" s="1" t="s">
        <v>168</v>
      </c>
      <c r="F9" s="1" t="s">
        <v>106</v>
      </c>
      <c r="G9" s="1" t="s">
        <v>107</v>
      </c>
      <c r="H9" s="1" t="s">
        <v>108</v>
      </c>
      <c r="I9" s="1" t="s">
        <v>169</v>
      </c>
      <c r="J9" s="1" t="s">
        <v>30</v>
      </c>
      <c r="K9" s="1" t="s">
        <v>170</v>
      </c>
      <c r="L9" s="1" t="s">
        <v>170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114</v>
      </c>
      <c r="R9" s="1" t="s">
        <v>171</v>
      </c>
      <c r="S9" s="1" t="s">
        <v>116</v>
      </c>
      <c r="T9" s="1" t="s">
        <v>117</v>
      </c>
      <c r="U9" s="1" t="s">
        <v>127</v>
      </c>
      <c r="V9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2023-01-18T01:01:58Z</dcterms:created>
  <dcterms:modified xsi:type="dcterms:W3CDTF">2023-01-18T01:08:27Z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E178048C3BDD4BE0A8315E607805120E</vt:lpwstr>
  </property>
  <property fmtid="{D5CDD505-2E9C-101B-9397-08002B2CF9AE}" pid="3" name="KSOProductBuildVer">
    <vt:lpwstr>2052-11.1.0.13703</vt:lpwstr>
  </property>
</Properties>
</file>