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<sst xmlns="http://schemas.openxmlformats.org/spreadsheetml/2006/main" count="354" uniqueCount="171">
  <si>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</si>
  <si>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</si>
  <si>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</si>
  <si>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</si>
  <si>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</si>
  <si>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</si>
  <si>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</si>
  <si>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</si>
  <si>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</si>
  <si>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</si>
  <si>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</si>
  <si>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</si>
  <si>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</si>
  <si>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</si>
  <si>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</si>
  <si>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</si>
  <si>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</si>
  <si>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</si>
  <si>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</si>
  <si>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</si>
  <si>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</si>
  <si>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</si>
  <si>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</si>
  <si>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</si>
  <si>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</si>
  <si>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21846644665	</t>
  </si>
  <si>
    <t>Ctrip</t>
  </si>
  <si>
    <t>正常</t>
  </si>
  <si>
    <t>[湄林]拉雅古迹酒店 (SHA Extra Plus)(Raya Heritage (SHA Extra Plus))(44694548)</t>
  </si>
  <si>
    <t>克拉姆泳池套房&lt;2人入住&gt;&lt;不退款&gt;</t>
  </si>
  <si>
    <t>USD</t>
  </si>
  <si>
    <t>CHI/HUA WEI</t>
  </si>
  <si>
    <t>CA5326230130USD</t>
  </si>
  <si>
    <t>未提现</t>
  </si>
  <si>
    <t>携程开票</t>
  </si>
  <si>
    <t xml:space="preserve">2833280	</t>
  </si>
  <si>
    <t xml:space="preserve">18287	</t>
  </si>
  <si>
    <t xml:space="preserve">22016157450	</t>
  </si>
  <si>
    <t>[普吉岛]普吉岛西瑞湾威斯汀水疗度假酒店(SHA Extra Plus)(The Westin Siray Bay Resort &amp; Spa, Phuket(SHA Extra Plus))(40721634)</t>
  </si>
  <si>
    <t>海景豪华特大床房&lt;2人入住&gt;&lt;不退款&gt;&lt;早餐&gt;</t>
  </si>
  <si>
    <t>YANG/CHUANG,ZHONG/WEI</t>
  </si>
  <si>
    <t xml:space="preserve">2905082	</t>
  </si>
  <si>
    <t xml:space="preserve">76912075	</t>
  </si>
  <si>
    <t xml:space="preserve">999222060301259	</t>
  </si>
  <si>
    <t>[吉隆坡]吉隆坡柏威年酒店 · 悦榕管理(Pavilion Hotel Kuala Lumpur Managed by Banyan Tree)(40759685)</t>
  </si>
  <si>
    <t>城市绿洲特大床房&lt;2人入住&gt;&lt;不退款&gt;&lt;早餐&gt;</t>
  </si>
  <si>
    <t>SINGH/SUNNY GURMAKH</t>
  </si>
  <si>
    <t xml:space="preserve">2916690	</t>
  </si>
  <si>
    <t xml:space="preserve">	</t>
  </si>
  <si>
    <t xml:space="preserve">999222060301360	</t>
  </si>
  <si>
    <t>BIN JAFFAR/KHAIRUL ANNUAR</t>
  </si>
  <si>
    <t xml:space="preserve">2916691	</t>
  </si>
  <si>
    <t xml:space="preserve">999222314252995	</t>
  </si>
  <si>
    <t>[乔治市]槟城温宝利酒店 (槟城对抗新冠肺炎认证)(The Wembley – A St Giles Hotel, Penang)(38767549)</t>
  </si>
  <si>
    <t>豪华特大床房&lt;2人入住&gt;&lt;不退款&gt;</t>
  </si>
  <si>
    <t>Lim/Ivan</t>
  </si>
  <si>
    <t xml:space="preserve">2971976	</t>
  </si>
  <si>
    <t>78915SE153575</t>
  </si>
  <si>
    <t xml:space="preserve">78915SE153574	</t>
  </si>
  <si>
    <t xml:space="preserve">999222336494287	</t>
  </si>
  <si>
    <t>[吉隆坡]吉隆坡维雅酒店(VE Hotel &amp; Residence)(37209687)</t>
  </si>
  <si>
    <t>豪华房&lt;2人入住&gt;&lt;不退款&gt;&lt;早餐&gt;</t>
  </si>
  <si>
    <t>TONG/YEAN WAH,TONG/YEAN WAH</t>
  </si>
  <si>
    <t xml:space="preserve">2975373	</t>
  </si>
  <si>
    <t xml:space="preserve">999222339469762	</t>
  </si>
  <si>
    <t>[新山]新山成功滨水酒店(Berjaya Waterfront Hotel)(39037630)</t>
  </si>
  <si>
    <t>豪华房&lt;2人入住&gt;&lt;不退款&gt;</t>
  </si>
  <si>
    <t>Subramanian/Suresh</t>
  </si>
  <si>
    <t xml:space="preserve">2976083	</t>
  </si>
  <si>
    <t xml:space="preserve">2459497	</t>
  </si>
  <si>
    <t xml:space="preserve">999222354832769	</t>
  </si>
  <si>
    <t>[曼谷]曼谷拉差达瑞士酒店 (政府卫生认证)(Swissotel Bangkok Ratchada (SHA Extra Plus))(37217315)</t>
  </si>
  <si>
    <t>瑞士尊贵房&lt;2人入住&gt;&lt;不退款&gt;</t>
  </si>
  <si>
    <t>CHIU/TIN HO</t>
  </si>
  <si>
    <t xml:space="preserve">2978511	</t>
  </si>
  <si>
    <t xml:space="preserve">2098509	</t>
  </si>
  <si>
    <t xml:space="preserve">999222355243208	</t>
  </si>
  <si>
    <t>Tai Hing/Tuh</t>
  </si>
  <si>
    <t xml:space="preserve">2978558	</t>
  </si>
  <si>
    <t xml:space="preserve">2459597	</t>
  </si>
  <si>
    <t>，</t>
  </si>
  <si>
    <t>A230130100032481</t>
  </si>
  <si>
    <t>A230130100130481</t>
  </si>
  <si>
    <t>USD / HKD 当前参考汇率: 7.82946</t>
  </si>
  <si>
    <t>总计：6404 USD/
50139.86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</si>
  <si>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</si>
  <si>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</si>
  <si>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</si>
  <si>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</si>
  <si>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</si>
  <si>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</si>
  <si>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</si>
  <si>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</si>
  <si>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</si>
  <si>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</si>
  <si>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</si>
  <si>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</si>
  <si>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</si>
  <si>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</si>
  <si>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</si>
  <si>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</si>
  <si>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</si>
  <si>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</si>
  <si>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</si>
  <si>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</si>
  <si>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2978558</t>
  </si>
  <si>
    <t>新山成功滨水酒店</t>
  </si>
  <si>
    <t>Tai Hing Tuh</t>
  </si>
  <si>
    <t>2023-01-27</t>
  </si>
  <si>
    <t>退房日周结</t>
  </si>
  <si>
    <t>306.45</t>
  </si>
  <si>
    <t>45.00</t>
  </si>
  <si>
    <t>0</t>
  </si>
  <si>
    <t>0.00</t>
  </si>
  <si>
    <t>携程盛景国际直连</t>
  </si>
  <si>
    <t>01.010677</t>
  </si>
  <si>
    <t>2023-01-26 08:15:26</t>
  </si>
  <si>
    <t>否</t>
  </si>
  <si>
    <t>汇智国际旅游发展有限公司</t>
  </si>
  <si>
    <t>直连</t>
  </si>
  <si>
    <t>马来西亚</t>
  </si>
  <si>
    <t>2978511</t>
  </si>
  <si>
    <t>曼谷拉差达瑞士酒店 (SHA Extra Plus)</t>
  </si>
  <si>
    <t>CHIU TIN HO</t>
  </si>
  <si>
    <t>544.80</t>
  </si>
  <si>
    <t>80.00</t>
  </si>
  <si>
    <t>2023-01-26 09:22:03</t>
  </si>
  <si>
    <t>直采</t>
  </si>
  <si>
    <t>泰国</t>
  </si>
  <si>
    <t>2023-01-25</t>
  </si>
  <si>
    <t>2976083</t>
  </si>
  <si>
    <t>Subramanian Suresh</t>
  </si>
  <si>
    <t>2023-01-25 09:37:12</t>
  </si>
  <si>
    <t>2023-01-24</t>
  </si>
  <si>
    <t>2975373</t>
  </si>
  <si>
    <t>吉隆坡维雅酒店</t>
  </si>
  <si>
    <t>TONG YEAN WAH,TONG YEAN WAH</t>
  </si>
  <si>
    <t>749.10</t>
  </si>
  <si>
    <t>110.00</t>
  </si>
  <si>
    <t>2023-01-25 11:25:31</t>
  </si>
  <si>
    <t>2023-01-23</t>
  </si>
  <si>
    <t>2971976</t>
  </si>
  <si>
    <t>槟城温宝利酒店 (槟城对抗新冠肺炎认证)</t>
  </si>
  <si>
    <t>Lim Ivan</t>
  </si>
  <si>
    <t>3387.35</t>
  </si>
  <si>
    <t>498.00</t>
  </si>
  <si>
    <t>2023-01-23 14:28:37</t>
  </si>
  <si>
    <t>2023-01-02</t>
  </si>
  <si>
    <t>2916691</t>
  </si>
  <si>
    <t>吉隆坡柏威年酒店 · 悦榕庄管理</t>
  </si>
  <si>
    <t>BIN JAFFAR KHAIRUL ANNUAR</t>
  </si>
  <si>
    <t>3154.24</t>
  </si>
  <si>
    <t>456.00</t>
  </si>
  <si>
    <t>2023-01-03 17:12:43</t>
  </si>
  <si>
    <t>2916690</t>
  </si>
  <si>
    <t>SINGH SUNNY GURMAKH</t>
  </si>
  <si>
    <t>2023-01-03 17:08:32</t>
  </si>
  <si>
    <t>2022-12-28</t>
  </si>
  <si>
    <t>2905082</t>
  </si>
  <si>
    <t>威斯汀普吉岛西瑞湾度假村及水疗中心</t>
  </si>
  <si>
    <t>YANG CHUANG,ZHONG WEI</t>
  </si>
  <si>
    <t>2136.00</t>
  </si>
  <si>
    <t>306.00</t>
  </si>
  <si>
    <t>2022-12-28 11:51:03</t>
  </si>
  <si>
    <t>2022-11-29</t>
  </si>
  <si>
    <t>2833280</t>
  </si>
  <si>
    <t>拉雅古迹酒店 (SHA Extra Plus)</t>
  </si>
  <si>
    <t>CHI HUA WEI</t>
  </si>
  <si>
    <t>31847.36</t>
  </si>
  <si>
    <t>4408.00</t>
  </si>
  <si>
    <t>2022-11-30 10:34:41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</si>
</sst>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342900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458450" cy="499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44949</v>
      </c>
      <c r="G2" s="6">
        <v>44953</v>
      </c>
      <c r="H2" s="4">
        <v>2</v>
      </c>
      <c r="I2" s="4">
        <v>4</v>
      </c>
      <c r="J2" s="4">
        <v>8</v>
      </c>
      <c r="K2" s="4" t="s">
        <v>30</v>
      </c>
      <c r="L2" s="4">
        <v>4408</v>
      </c>
      <c r="M2" s="4">
        <v>4408</v>
      </c>
      <c r="N2" s="4" t="s">
        <v>31</v>
      </c>
      <c r="O2" s="4" t="s">
        <v>32</v>
      </c>
      <c r="P2" s="4" t="s">
        <v>33</v>
      </c>
      <c r="Q2" s="4">
        <v>0</v>
      </c>
      <c r="R2" s="7">
        <v>44894</v>
      </c>
      <c r="S2" s="6">
        <v>44956</v>
      </c>
      <c r="T2" s="4" t="s">
        <v>34</v>
      </c>
      <c r="U2" s="4">
        <v>4408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44951</v>
      </c>
      <c r="G3" s="6">
        <v>44953</v>
      </c>
      <c r="H3" s="4">
        <v>1</v>
      </c>
      <c r="I3" s="4">
        <v>2</v>
      </c>
      <c r="J3" s="4">
        <v>2</v>
      </c>
      <c r="K3" s="4" t="s">
        <v>30</v>
      </c>
      <c r="L3" s="4">
        <v>306</v>
      </c>
      <c r="M3" s="4">
        <v>306</v>
      </c>
      <c r="N3" s="4" t="s">
        <v>40</v>
      </c>
      <c r="O3" s="4" t="s">
        <v>32</v>
      </c>
      <c r="P3" s="4" t="s">
        <v>33</v>
      </c>
      <c r="Q3" s="4">
        <v>0</v>
      </c>
      <c r="R3" s="7">
        <v>44923</v>
      </c>
      <c r="S3" s="6">
        <v>44956</v>
      </c>
      <c r="T3" s="4" t="s">
        <v>34</v>
      </c>
      <c r="U3" s="4">
        <v>306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44949</v>
      </c>
      <c r="G4" s="6">
        <v>44953</v>
      </c>
      <c r="H4" s="4">
        <v>1</v>
      </c>
      <c r="I4" s="4">
        <v>4</v>
      </c>
      <c r="J4" s="4">
        <v>4</v>
      </c>
      <c r="K4" s="4" t="s">
        <v>30</v>
      </c>
      <c r="L4" s="4">
        <v>456</v>
      </c>
      <c r="M4" s="4">
        <v>456</v>
      </c>
      <c r="N4" s="4" t="s">
        <v>46</v>
      </c>
      <c r="O4" s="4" t="s">
        <v>32</v>
      </c>
      <c r="P4" s="4" t="s">
        <v>33</v>
      </c>
      <c r="Q4" s="4">
        <v>0</v>
      </c>
      <c r="R4" s="7">
        <v>44928</v>
      </c>
      <c r="S4" s="6">
        <v>44956</v>
      </c>
      <c r="T4" s="4" t="s">
        <v>34</v>
      </c>
      <c r="U4" s="4">
        <v>456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44949</v>
      </c>
      <c r="G5" s="6">
        <v>44953</v>
      </c>
      <c r="H5" s="4">
        <v>1</v>
      </c>
      <c r="I5" s="4">
        <v>4</v>
      </c>
      <c r="J5" s="4">
        <v>4</v>
      </c>
      <c r="K5" s="4" t="s">
        <v>30</v>
      </c>
      <c r="L5" s="4">
        <v>456</v>
      </c>
      <c r="M5" s="4">
        <v>456</v>
      </c>
      <c r="N5" s="4" t="s">
        <v>50</v>
      </c>
      <c r="O5" s="4" t="s">
        <v>32</v>
      </c>
      <c r="P5" s="4" t="s">
        <v>33</v>
      </c>
      <c r="Q5" s="4">
        <v>0</v>
      </c>
      <c r="R5" s="7">
        <v>44928</v>
      </c>
      <c r="S5" s="6">
        <v>44956</v>
      </c>
      <c r="T5" s="4" t="s">
        <v>34</v>
      </c>
      <c r="U5" s="4">
        <v>456</v>
      </c>
      <c r="V5" s="4">
        <v>0</v>
      </c>
      <c r="W5" s="4">
        <v>0</v>
      </c>
      <c r="X5" s="4" t="s">
        <v>51</v>
      </c>
      <c r="Y5" s="4" t="s">
        <v>48</v>
      </c>
    </row>
    <row r="6" s="4" customFormat="1" spans="1:26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44950</v>
      </c>
      <c r="G6" s="6">
        <v>44953</v>
      </c>
      <c r="H6" s="4">
        <v>2</v>
      </c>
      <c r="I6" s="4">
        <v>3</v>
      </c>
      <c r="J6" s="4">
        <v>6</v>
      </c>
      <c r="K6" s="4" t="s">
        <v>30</v>
      </c>
      <c r="L6" s="4">
        <v>498</v>
      </c>
      <c r="M6" s="4">
        <v>498</v>
      </c>
      <c r="N6" s="4" t="s">
        <v>55</v>
      </c>
      <c r="O6" s="4" t="s">
        <v>32</v>
      </c>
      <c r="P6" s="4" t="s">
        <v>33</v>
      </c>
      <c r="Q6" s="4">
        <v>0</v>
      </c>
      <c r="R6" s="7">
        <v>44949</v>
      </c>
      <c r="S6" s="6">
        <v>44956</v>
      </c>
      <c r="T6" s="4" t="s">
        <v>34</v>
      </c>
      <c r="U6" s="4">
        <v>498</v>
      </c>
      <c r="V6" s="4">
        <v>0</v>
      </c>
      <c r="W6" s="4">
        <v>0</v>
      </c>
      <c r="X6" s="4" t="s">
        <v>56</v>
      </c>
      <c r="Y6" s="4" t="s">
        <v>57</v>
      </c>
      <c r="Z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44951</v>
      </c>
      <c r="G7" s="6">
        <v>44953</v>
      </c>
      <c r="H7" s="4">
        <v>1</v>
      </c>
      <c r="I7" s="4">
        <v>2</v>
      </c>
      <c r="J7" s="4">
        <v>2</v>
      </c>
      <c r="K7" s="4" t="s">
        <v>30</v>
      </c>
      <c r="L7" s="4">
        <v>110</v>
      </c>
      <c r="M7" s="4">
        <v>110</v>
      </c>
      <c r="N7" s="4" t="s">
        <v>62</v>
      </c>
      <c r="O7" s="4" t="s">
        <v>32</v>
      </c>
      <c r="P7" s="4" t="s">
        <v>33</v>
      </c>
      <c r="Q7" s="4">
        <v>0</v>
      </c>
      <c r="R7" s="7">
        <v>44950</v>
      </c>
      <c r="S7" s="6">
        <v>44956</v>
      </c>
      <c r="T7" s="4" t="s">
        <v>34</v>
      </c>
      <c r="U7" s="4">
        <v>110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44952</v>
      </c>
      <c r="G8" s="6">
        <v>44953</v>
      </c>
      <c r="H8" s="4">
        <v>1</v>
      </c>
      <c r="I8" s="4">
        <v>1</v>
      </c>
      <c r="J8" s="4">
        <v>1</v>
      </c>
      <c r="K8" s="4" t="s">
        <v>30</v>
      </c>
      <c r="L8" s="4">
        <v>45</v>
      </c>
      <c r="M8" s="4">
        <v>45</v>
      </c>
      <c r="N8" s="4" t="s">
        <v>67</v>
      </c>
      <c r="O8" s="4" t="s">
        <v>32</v>
      </c>
      <c r="P8" s="4" t="s">
        <v>33</v>
      </c>
      <c r="Q8" s="4">
        <v>0</v>
      </c>
      <c r="R8" s="7">
        <v>44951</v>
      </c>
      <c r="S8" s="6">
        <v>44956</v>
      </c>
      <c r="T8" s="4" t="s">
        <v>34</v>
      </c>
      <c r="U8" s="4">
        <v>45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44952</v>
      </c>
      <c r="G9" s="6">
        <v>44953</v>
      </c>
      <c r="H9" s="4">
        <v>1</v>
      </c>
      <c r="I9" s="4">
        <v>1</v>
      </c>
      <c r="J9" s="4">
        <v>1</v>
      </c>
      <c r="K9" s="4" t="s">
        <v>30</v>
      </c>
      <c r="L9" s="4">
        <v>80</v>
      </c>
      <c r="M9" s="4">
        <v>80</v>
      </c>
      <c r="N9" s="4" t="s">
        <v>73</v>
      </c>
      <c r="O9" s="4" t="s">
        <v>32</v>
      </c>
      <c r="P9" s="4" t="s">
        <v>33</v>
      </c>
      <c r="Q9" s="4">
        <v>0</v>
      </c>
      <c r="R9" s="7">
        <v>44952</v>
      </c>
      <c r="S9" s="6">
        <v>44956</v>
      </c>
      <c r="T9" s="4" t="s">
        <v>34</v>
      </c>
      <c r="U9" s="4">
        <v>80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44952</v>
      </c>
      <c r="G10" s="6">
        <v>44953</v>
      </c>
      <c r="H10" s="4">
        <v>1</v>
      </c>
      <c r="I10" s="4">
        <v>1</v>
      </c>
      <c r="J10" s="4">
        <v>1</v>
      </c>
      <c r="K10" s="4" t="s">
        <v>30</v>
      </c>
      <c r="L10" s="4">
        <v>45</v>
      </c>
      <c r="M10" s="4">
        <v>45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44952</v>
      </c>
      <c r="S10" s="6">
        <v>44956</v>
      </c>
      <c r="T10" s="4" t="s">
        <v>34</v>
      </c>
      <c r="U10" s="4">
        <v>45</v>
      </c>
      <c r="V10" s="4">
        <v>0</v>
      </c>
      <c r="W10" s="4">
        <v>0</v>
      </c>
      <c r="X10" s="4" t="s">
        <v>78</v>
      </c>
      <c r="Y10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21846644665</v>
      </c>
      <c r="B2" s="6">
        <v>44949</v>
      </c>
      <c r="C2" s="6">
        <v>44953</v>
      </c>
      <c r="D2" s="4">
        <v>4408</v>
      </c>
      <c r="E2" s="4" t="str">
        <f>VLOOKUP(A2,HOP!A:L,12,0)</f>
        <v>4408.00</v>
      </c>
      <c r="F2" s="4" t="str">
        <f>VLOOKUP(A2,HOP!A:C,3,0)</f>
        <v>2833280</v>
      </c>
      <c r="G2" s="4">
        <f>D2-E2</f>
        <v>0</v>
      </c>
      <c r="H2" s="4" t="str">
        <f>$H$1&amp;F2</f>
        <v>，2833280</v>
      </c>
      <c r="I2" s="4" t="str">
        <f>VLOOKUP(A2,HOP!A:U,21,0)</f>
        <v>直采</v>
      </c>
    </row>
    <row r="3" s="4" customFormat="1" spans="1:9">
      <c r="A3" s="5">
        <v>22016157450</v>
      </c>
      <c r="B3" s="6">
        <v>44951</v>
      </c>
      <c r="C3" s="6">
        <v>44953</v>
      </c>
      <c r="D3" s="4">
        <v>306</v>
      </c>
      <c r="E3" s="4" t="str">
        <f>VLOOKUP(A3,HOP!A:L,12,0)</f>
        <v>306.00</v>
      </c>
      <c r="F3" s="4" t="str">
        <f>VLOOKUP(A3,HOP!A:C,3,0)</f>
        <v>2905082</v>
      </c>
      <c r="G3" s="4">
        <f t="shared" ref="G3:G10" si="0">D3-E3</f>
        <v>0</v>
      </c>
      <c r="H3" s="4" t="str">
        <f t="shared" ref="H3:H10" si="1">$H$1&amp;F3</f>
        <v>，2905082</v>
      </c>
      <c r="I3" s="4" t="str">
        <f>VLOOKUP(A3,HOP!A:U,21,0)</f>
        <v>直采</v>
      </c>
    </row>
    <row r="4" s="4" customFormat="1" spans="1:9">
      <c r="A4" s="5">
        <v>999222060301259</v>
      </c>
      <c r="B4" s="6">
        <v>44949</v>
      </c>
      <c r="C4" s="6">
        <v>44953</v>
      </c>
      <c r="D4" s="4">
        <v>456</v>
      </c>
      <c r="E4" s="4" t="str">
        <f>VLOOKUP(A4,HOP!A:L,12,0)</f>
        <v>456.00</v>
      </c>
      <c r="F4" s="4" t="str">
        <f>VLOOKUP(A4,HOP!A:C,3,0)</f>
        <v>2916690</v>
      </c>
      <c r="G4" s="4">
        <f t="shared" si="0"/>
        <v>0</v>
      </c>
      <c r="H4" s="4" t="str">
        <f t="shared" si="1"/>
        <v>，2916690</v>
      </c>
      <c r="I4" s="4" t="str">
        <f>VLOOKUP(A4,HOP!A:U,21,0)</f>
        <v>直采</v>
      </c>
    </row>
    <row r="5" s="4" customFormat="1" spans="1:9">
      <c r="A5" s="5">
        <v>999222060301360</v>
      </c>
      <c r="B5" s="6">
        <v>44949</v>
      </c>
      <c r="C5" s="6">
        <v>44953</v>
      </c>
      <c r="D5" s="4">
        <v>456</v>
      </c>
      <c r="E5" s="4" t="str">
        <f>VLOOKUP(A5,HOP!A:L,12,0)</f>
        <v>456.00</v>
      </c>
      <c r="F5" s="4" t="str">
        <f>VLOOKUP(A5,HOP!A:C,3,0)</f>
        <v>2916691</v>
      </c>
      <c r="G5" s="4">
        <f t="shared" si="0"/>
        <v>0</v>
      </c>
      <c r="H5" s="4" t="str">
        <f t="shared" si="1"/>
        <v>，2916691</v>
      </c>
      <c r="I5" s="4" t="str">
        <f>VLOOKUP(A5,HOP!A:U,21,0)</f>
        <v>直采</v>
      </c>
    </row>
    <row r="6" s="4" customFormat="1" spans="1:9">
      <c r="A6" s="5">
        <v>999222314252995</v>
      </c>
      <c r="B6" s="6">
        <v>44950</v>
      </c>
      <c r="C6" s="6">
        <v>44953</v>
      </c>
      <c r="D6" s="4">
        <v>498</v>
      </c>
      <c r="E6" s="4" t="str">
        <f>VLOOKUP(A6,HOP!A:L,12,0)</f>
        <v>498.00</v>
      </c>
      <c r="F6" s="4" t="str">
        <f>VLOOKUP(A6,HOP!A:C,3,0)</f>
        <v>2971976</v>
      </c>
      <c r="G6" s="4">
        <f t="shared" si="0"/>
        <v>0</v>
      </c>
      <c r="H6" s="4" t="str">
        <f t="shared" si="1"/>
        <v>，2971976</v>
      </c>
      <c r="I6" s="4" t="str">
        <f>VLOOKUP(A6,HOP!A:U,21,0)</f>
        <v>直连</v>
      </c>
    </row>
    <row r="7" s="4" customFormat="1" spans="1:9">
      <c r="A7" s="5">
        <v>999222336494287</v>
      </c>
      <c r="B7" s="6">
        <v>44951</v>
      </c>
      <c r="C7" s="6">
        <v>44953</v>
      </c>
      <c r="D7" s="4">
        <v>110</v>
      </c>
      <c r="E7" s="4" t="str">
        <f>VLOOKUP(A7,HOP!A:L,12,0)</f>
        <v>110.00</v>
      </c>
      <c r="F7" s="4" t="str">
        <f>VLOOKUP(A7,HOP!A:C,3,0)</f>
        <v>2975373</v>
      </c>
      <c r="G7" s="4">
        <f t="shared" si="0"/>
        <v>0</v>
      </c>
      <c r="H7" s="4" t="str">
        <f t="shared" si="1"/>
        <v>，2975373</v>
      </c>
      <c r="I7" s="4" t="str">
        <f>VLOOKUP(A7,HOP!A:U,21,0)</f>
        <v>直采</v>
      </c>
    </row>
    <row r="8" s="4" customFormat="1" spans="1:9">
      <c r="A8" s="5">
        <v>999222339469762</v>
      </c>
      <c r="B8" s="6">
        <v>44952</v>
      </c>
      <c r="C8" s="6">
        <v>44953</v>
      </c>
      <c r="D8" s="4">
        <v>45</v>
      </c>
      <c r="E8" s="4" t="str">
        <f>VLOOKUP(A8,HOP!A:L,12,0)</f>
        <v>45.00</v>
      </c>
      <c r="F8" s="4" t="str">
        <f>VLOOKUP(A8,HOP!A:C,3,0)</f>
        <v>2976083</v>
      </c>
      <c r="G8" s="4">
        <f t="shared" si="0"/>
        <v>0</v>
      </c>
      <c r="H8" s="4" t="str">
        <f t="shared" si="1"/>
        <v>，2976083</v>
      </c>
      <c r="I8" s="4" t="str">
        <f>VLOOKUP(A8,HOP!A:U,21,0)</f>
        <v>直连</v>
      </c>
    </row>
    <row r="9" s="4" customFormat="1" spans="1:9">
      <c r="A9" s="5">
        <v>999222354832769</v>
      </c>
      <c r="B9" s="6">
        <v>44952</v>
      </c>
      <c r="C9" s="6">
        <v>44953</v>
      </c>
      <c r="D9" s="4">
        <v>80</v>
      </c>
      <c r="E9" s="4" t="str">
        <f>VLOOKUP(A9,HOP!A:L,12,0)</f>
        <v>80.00</v>
      </c>
      <c r="F9" s="4" t="str">
        <f>VLOOKUP(A9,HOP!A:C,3,0)</f>
        <v>2978511</v>
      </c>
      <c r="G9" s="4">
        <f t="shared" si="0"/>
        <v>0</v>
      </c>
      <c r="H9" s="4" t="str">
        <f t="shared" si="1"/>
        <v>，2978511</v>
      </c>
      <c r="I9" s="4" t="str">
        <f>VLOOKUP(A9,HOP!A:U,21,0)</f>
        <v>直采</v>
      </c>
    </row>
    <row r="10" s="4" customFormat="1" spans="1:9">
      <c r="A10" s="5">
        <v>999222355243208</v>
      </c>
      <c r="B10" s="6">
        <v>44952</v>
      </c>
      <c r="C10" s="6">
        <v>44953</v>
      </c>
      <c r="D10" s="4">
        <v>45</v>
      </c>
      <c r="E10" s="4" t="str">
        <f>VLOOKUP(A10,HOP!A:L,12,0)</f>
        <v>45.00</v>
      </c>
      <c r="F10" s="4" t="str">
        <f>VLOOKUP(A10,HOP!A:C,3,0)</f>
        <v>2978558</v>
      </c>
      <c r="G10" s="4">
        <f t="shared" si="0"/>
        <v>0</v>
      </c>
      <c r="H10" s="4" t="str">
        <f t="shared" si="1"/>
        <v>，2978558</v>
      </c>
      <c r="I10" s="4" t="str">
        <f>VLOOKUP(A10,HOP!A:U,21,0)</f>
        <v>直连</v>
      </c>
    </row>
    <row r="12" spans="4:4">
      <c r="D12" s="4">
        <f>SUM(D2:D11)</f>
        <v>6404</v>
      </c>
    </row>
    <row r="15" spans="1:4">
      <c r="A15" s="4" t="s">
        <v>81</v>
      </c>
      <c r="C15" s="4">
        <v>5816</v>
      </c>
      <c r="D15" s="4">
        <v>45536.14</v>
      </c>
    </row>
    <row r="16" spans="1:4">
      <c r="A16" s="4" t="s">
        <v>82</v>
      </c>
      <c r="C16" s="4">
        <v>588</v>
      </c>
      <c r="D16" s="4">
        <v>4603.72</v>
      </c>
    </row>
    <row r="17" spans="1:4">
      <c r="A17" s="4" t="s">
        <v>83</v>
      </c>
      <c r="C17" s="4">
        <f>SUM(C15:C16)</f>
        <v>6404</v>
      </c>
      <c r="D17" s="4">
        <f>SUM(D15:D16)</f>
        <v>50139.86</v>
      </c>
    </row>
    <row r="18" spans="1:1">
      <c r="A18" s="4" t="s">
        <v>84</v>
      </c>
    </row>
  </sheetData>
  <autoFilter ref="A1:XFD10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  <c r="U1" s="2" t="s">
        <v>102</v>
      </c>
      <c r="V1" s="2" t="s">
        <v>103</v>
      </c>
    </row>
    <row r="2" s="1" customFormat="1" spans="1:22">
      <c r="A2" s="3">
        <v>999222355243208</v>
      </c>
      <c r="B2" s="1" t="s">
        <v>104</v>
      </c>
      <c r="C2" s="1" t="s">
        <v>105</v>
      </c>
      <c r="D2" s="1" t="s">
        <v>106</v>
      </c>
      <c r="E2" s="1" t="s">
        <v>107</v>
      </c>
      <c r="F2" s="1" t="s">
        <v>104</v>
      </c>
      <c r="G2" s="1" t="s">
        <v>108</v>
      </c>
      <c r="H2" s="1" t="s">
        <v>109</v>
      </c>
      <c r="I2" s="1" t="s">
        <v>110</v>
      </c>
      <c r="J2" s="1" t="s">
        <v>30</v>
      </c>
      <c r="K2" s="1" t="s">
        <v>111</v>
      </c>
      <c r="L2" s="1" t="s">
        <v>111</v>
      </c>
      <c r="M2" s="1" t="s">
        <v>112</v>
      </c>
      <c r="N2" s="1" t="s">
        <v>112</v>
      </c>
      <c r="O2" s="1" t="s">
        <v>113</v>
      </c>
      <c r="P2" s="1" t="s">
        <v>114</v>
      </c>
      <c r="Q2" s="1" t="s">
        <v>115</v>
      </c>
      <c r="R2" s="1" t="s">
        <v>116</v>
      </c>
      <c r="S2" s="1" t="s">
        <v>117</v>
      </c>
      <c r="T2" s="1" t="s">
        <v>118</v>
      </c>
      <c r="U2" s="1" t="s">
        <v>119</v>
      </c>
      <c r="V2" s="1" t="s">
        <v>120</v>
      </c>
    </row>
    <row r="3" s="1" customFormat="1" spans="1:22">
      <c r="A3" s="3">
        <v>999222354832769</v>
      </c>
      <c r="B3" s="1" t="s">
        <v>104</v>
      </c>
      <c r="C3" s="1" t="s">
        <v>121</v>
      </c>
      <c r="D3" s="1" t="s">
        <v>122</v>
      </c>
      <c r="E3" s="1" t="s">
        <v>123</v>
      </c>
      <c r="F3" s="1" t="s">
        <v>104</v>
      </c>
      <c r="G3" s="1" t="s">
        <v>108</v>
      </c>
      <c r="H3" s="1" t="s">
        <v>109</v>
      </c>
      <c r="I3" s="1" t="s">
        <v>124</v>
      </c>
      <c r="J3" s="1" t="s">
        <v>30</v>
      </c>
      <c r="K3" s="1" t="s">
        <v>125</v>
      </c>
      <c r="L3" s="1" t="s">
        <v>125</v>
      </c>
      <c r="M3" s="1" t="s">
        <v>112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126</v>
      </c>
      <c r="S3" s="1" t="s">
        <v>117</v>
      </c>
      <c r="T3" s="1" t="s">
        <v>118</v>
      </c>
      <c r="U3" s="1" t="s">
        <v>127</v>
      </c>
      <c r="V3" s="1" t="s">
        <v>128</v>
      </c>
    </row>
    <row r="4" s="1" customFormat="1" spans="1:22">
      <c r="A4" s="3">
        <v>999222339469762</v>
      </c>
      <c r="B4" s="1" t="s">
        <v>129</v>
      </c>
      <c r="C4" s="1" t="s">
        <v>130</v>
      </c>
      <c r="D4" s="1" t="s">
        <v>106</v>
      </c>
      <c r="E4" s="1" t="s">
        <v>131</v>
      </c>
      <c r="F4" s="1" t="s">
        <v>104</v>
      </c>
      <c r="G4" s="1" t="s">
        <v>108</v>
      </c>
      <c r="H4" s="1" t="s">
        <v>109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112</v>
      </c>
      <c r="N4" s="1" t="s">
        <v>112</v>
      </c>
      <c r="O4" s="1" t="s">
        <v>113</v>
      </c>
      <c r="P4" s="1" t="s">
        <v>114</v>
      </c>
      <c r="Q4" s="1" t="s">
        <v>115</v>
      </c>
      <c r="R4" s="1" t="s">
        <v>132</v>
      </c>
      <c r="S4" s="1" t="s">
        <v>117</v>
      </c>
      <c r="T4" s="1" t="s">
        <v>118</v>
      </c>
      <c r="U4" s="1" t="s">
        <v>119</v>
      </c>
      <c r="V4" s="1" t="s">
        <v>120</v>
      </c>
    </row>
    <row r="5" s="1" customFormat="1" spans="1:22">
      <c r="A5" s="3">
        <v>999222336494287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129</v>
      </c>
      <c r="G5" s="1" t="s">
        <v>108</v>
      </c>
      <c r="H5" s="1" t="s">
        <v>109</v>
      </c>
      <c r="I5" s="1" t="s">
        <v>137</v>
      </c>
      <c r="J5" s="1" t="s">
        <v>30</v>
      </c>
      <c r="K5" s="1" t="s">
        <v>138</v>
      </c>
      <c r="L5" s="1" t="s">
        <v>138</v>
      </c>
      <c r="M5" s="1" t="s">
        <v>112</v>
      </c>
      <c r="N5" s="1" t="s">
        <v>112</v>
      </c>
      <c r="O5" s="1" t="s">
        <v>113</v>
      </c>
      <c r="P5" s="1" t="s">
        <v>114</v>
      </c>
      <c r="Q5" s="1" t="s">
        <v>115</v>
      </c>
      <c r="R5" s="1" t="s">
        <v>139</v>
      </c>
      <c r="S5" s="1" t="s">
        <v>117</v>
      </c>
      <c r="T5" s="1" t="s">
        <v>118</v>
      </c>
      <c r="U5" s="1" t="s">
        <v>127</v>
      </c>
      <c r="V5" s="1" t="s">
        <v>120</v>
      </c>
    </row>
    <row r="6" s="1" customFormat="1" spans="1:22">
      <c r="A6" s="3">
        <v>999222314252995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133</v>
      </c>
      <c r="G6" s="1" t="s">
        <v>108</v>
      </c>
      <c r="H6" s="1" t="s">
        <v>109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112</v>
      </c>
      <c r="N6" s="1" t="s">
        <v>112</v>
      </c>
      <c r="O6" s="1" t="s">
        <v>113</v>
      </c>
      <c r="P6" s="1" t="s">
        <v>114</v>
      </c>
      <c r="Q6" s="1" t="s">
        <v>115</v>
      </c>
      <c r="R6" s="1" t="s">
        <v>146</v>
      </c>
      <c r="S6" s="1" t="s">
        <v>117</v>
      </c>
      <c r="T6" s="1" t="s">
        <v>118</v>
      </c>
      <c r="U6" s="1" t="s">
        <v>119</v>
      </c>
      <c r="V6" s="1" t="s">
        <v>120</v>
      </c>
    </row>
    <row r="7" s="1" customFormat="1" spans="1:22">
      <c r="A7" s="3">
        <v>999222060301360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140</v>
      </c>
      <c r="G7" s="1" t="s">
        <v>108</v>
      </c>
      <c r="H7" s="1" t="s">
        <v>109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112</v>
      </c>
      <c r="N7" s="1" t="s">
        <v>112</v>
      </c>
      <c r="O7" s="1" t="s">
        <v>113</v>
      </c>
      <c r="P7" s="1" t="s">
        <v>114</v>
      </c>
      <c r="Q7" s="1" t="s">
        <v>115</v>
      </c>
      <c r="R7" s="1" t="s">
        <v>153</v>
      </c>
      <c r="S7" s="1" t="s">
        <v>117</v>
      </c>
      <c r="T7" s="1" t="s">
        <v>118</v>
      </c>
      <c r="U7" s="1" t="s">
        <v>127</v>
      </c>
      <c r="V7" s="1" t="s">
        <v>120</v>
      </c>
    </row>
    <row r="8" s="1" customFormat="1" spans="1:22">
      <c r="A8" s="3">
        <v>999222060301259</v>
      </c>
      <c r="B8" s="1" t="s">
        <v>147</v>
      </c>
      <c r="C8" s="1" t="s">
        <v>154</v>
      </c>
      <c r="D8" s="1" t="s">
        <v>149</v>
      </c>
      <c r="E8" s="1" t="s">
        <v>155</v>
      </c>
      <c r="F8" s="1" t="s">
        <v>140</v>
      </c>
      <c r="G8" s="1" t="s">
        <v>108</v>
      </c>
      <c r="H8" s="1" t="s">
        <v>109</v>
      </c>
      <c r="I8" s="1" t="s">
        <v>151</v>
      </c>
      <c r="J8" s="1" t="s">
        <v>30</v>
      </c>
      <c r="K8" s="1" t="s">
        <v>152</v>
      </c>
      <c r="L8" s="1" t="s">
        <v>152</v>
      </c>
      <c r="M8" s="1" t="s">
        <v>112</v>
      </c>
      <c r="N8" s="1" t="s">
        <v>112</v>
      </c>
      <c r="O8" s="1" t="s">
        <v>113</v>
      </c>
      <c r="P8" s="1" t="s">
        <v>114</v>
      </c>
      <c r="Q8" s="1" t="s">
        <v>115</v>
      </c>
      <c r="R8" s="1" t="s">
        <v>156</v>
      </c>
      <c r="S8" s="1" t="s">
        <v>117</v>
      </c>
      <c r="T8" s="1" t="s">
        <v>118</v>
      </c>
      <c r="U8" s="1" t="s">
        <v>127</v>
      </c>
      <c r="V8" s="1" t="s">
        <v>120</v>
      </c>
    </row>
    <row r="9" s="1" customFormat="1" spans="1:22">
      <c r="A9" s="3">
        <v>22016157450</v>
      </c>
      <c r="B9" s="1" t="s">
        <v>157</v>
      </c>
      <c r="C9" s="1" t="s">
        <v>158</v>
      </c>
      <c r="D9" s="1" t="s">
        <v>159</v>
      </c>
      <c r="E9" s="1" t="s">
        <v>160</v>
      </c>
      <c r="F9" s="1" t="s">
        <v>129</v>
      </c>
      <c r="G9" s="1" t="s">
        <v>108</v>
      </c>
      <c r="H9" s="1" t="s">
        <v>109</v>
      </c>
      <c r="I9" s="1" t="s">
        <v>161</v>
      </c>
      <c r="J9" s="1" t="s">
        <v>30</v>
      </c>
      <c r="K9" s="1" t="s">
        <v>162</v>
      </c>
      <c r="L9" s="1" t="s">
        <v>162</v>
      </c>
      <c r="M9" s="1" t="s">
        <v>112</v>
      </c>
      <c r="N9" s="1" t="s">
        <v>112</v>
      </c>
      <c r="O9" s="1" t="s">
        <v>113</v>
      </c>
      <c r="P9" s="1" t="s">
        <v>114</v>
      </c>
      <c r="Q9" s="1" t="s">
        <v>115</v>
      </c>
      <c r="R9" s="1" t="s">
        <v>163</v>
      </c>
      <c r="S9" s="1" t="s">
        <v>117</v>
      </c>
      <c r="T9" s="1" t="s">
        <v>118</v>
      </c>
      <c r="U9" s="1" t="s">
        <v>127</v>
      </c>
      <c r="V9" s="1" t="s">
        <v>128</v>
      </c>
    </row>
    <row r="10" s="1" customFormat="1" spans="1:22">
      <c r="A10" s="3">
        <v>21846644665</v>
      </c>
      <c r="B10" s="1" t="s">
        <v>164</v>
      </c>
      <c r="C10" s="1" t="s">
        <v>165</v>
      </c>
      <c r="D10" s="1" t="s">
        <v>166</v>
      </c>
      <c r="E10" s="1" t="s">
        <v>167</v>
      </c>
      <c r="F10" s="1" t="s">
        <v>140</v>
      </c>
      <c r="G10" s="1" t="s">
        <v>108</v>
      </c>
      <c r="H10" s="1" t="s">
        <v>109</v>
      </c>
      <c r="I10" s="1" t="s">
        <v>168</v>
      </c>
      <c r="J10" s="1" t="s">
        <v>30</v>
      </c>
      <c r="K10" s="1" t="s">
        <v>169</v>
      </c>
      <c r="L10" s="1" t="s">
        <v>169</v>
      </c>
      <c r="M10" s="1" t="s">
        <v>112</v>
      </c>
      <c r="N10" s="1" t="s">
        <v>112</v>
      </c>
      <c r="O10" s="1" t="s">
        <v>113</v>
      </c>
      <c r="P10" s="1" t="s">
        <v>114</v>
      </c>
      <c r="Q10" s="1" t="s">
        <v>115</v>
      </c>
      <c r="R10" s="1" t="s">
        <v>170</v>
      </c>
      <c r="S10" s="1" t="s">
        <v>117</v>
      </c>
      <c r="T10" s="1" t="s">
        <v>118</v>
      </c>
      <c r="U10" s="1" t="s">
        <v>127</v>
      </c>
      <c r="V10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2023-01-30T01:54:00Z</dcterms:created>
  <dcterms:modified xsi:type="dcterms:W3CDTF">2023-01-30T02:05:57Z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4971A803C549441A96639188C782B45E</vt:lpwstr>
  </property>
  <property fmtid="{D5CDD505-2E9C-101B-9397-08002B2CF9AE}" pid="3" name="KSOProductBuildVer">
    <vt:lpwstr>2052-11.1.0.13703</vt:lpwstr>
  </property>
</Properties>
</file>