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<sst xmlns="http://schemas.openxmlformats.org/spreadsheetml/2006/main" count="121" uniqueCount="87">
  <si>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</si>
  <si>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</si>
  <si>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</si>
  <si>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</si>
  <si>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</si>
  <si>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</si>
  <si>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</si>
  <si>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</si>
  <si>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</si>
  <si>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</si>
  <si>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</si>
  <si>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</si>
  <si>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</si>
  <si>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</si>
  <si>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</si>
  <si>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</si>
  <si>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</si>
  <si>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</si>
  <si>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</si>
  <si>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</si>
  <si>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</si>
  <si>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</si>
  <si>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</si>
  <si>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</si>
  <si>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</si>
  <si>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999222226714308	</t>
  </si>
  <si>
    <t>Ctrip</t>
  </si>
  <si>
    <t>正常</t>
  </si>
  <si>
    <t>[高雄]高雄阳光大饭店(Hotel Sunshine)(81210238)</t>
  </si>
  <si>
    <t>豪华双床房&lt;至多8间&gt;&lt;2人入住&gt;&lt;早餐&gt;</t>
  </si>
  <si>
    <t>CNY</t>
  </si>
  <si>
    <t>CHANG/CHINGYUAN</t>
  </si>
  <si>
    <t>CA13744230201CNY</t>
  </si>
  <si>
    <t>未提现</t>
  </si>
  <si>
    <t>携程开票</t>
  </si>
  <si>
    <t xml:space="preserve">2953487	</t>
  </si>
  <si>
    <t xml:space="preserve">	</t>
  </si>
  <si>
    <t xml:space="preserve">999222231868155	</t>
  </si>
  <si>
    <t>[杭州]博凯西湖酒店(杭州湖滨店)(83902495)</t>
  </si>
  <si>
    <t>标准三人间&lt;至多8间&gt;&lt;2人入住&gt;</t>
  </si>
  <si>
    <t>郭起航</t>
  </si>
  <si>
    <t xml:space="preserve">2954802	</t>
  </si>
  <si>
    <t xml:space="preserve">w230116006	</t>
  </si>
  <si>
    <t>，</t>
  </si>
  <si>
    <t>672 CNY</t>
  </si>
  <si>
    <t>A230201092313481</t>
  </si>
  <si>
    <t>总计：672元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</si>
  <si>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</si>
  <si>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</si>
  <si>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</si>
  <si>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</si>
  <si>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</si>
  <si>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</si>
  <si>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</si>
  <si>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</si>
  <si>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</si>
  <si>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</si>
  <si>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</si>
  <si>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</si>
  <si>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</si>
  <si>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</si>
  <si>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</si>
  <si>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</si>
  <si>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</si>
  <si>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</si>
  <si>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</si>
  <si>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2023-01-16</t>
  </si>
  <si>
    <t>2953487</t>
  </si>
  <si>
    <t>高雄阳光大饭店</t>
  </si>
  <si>
    <t>CHANG CHINGYUAN</t>
  </si>
  <si>
    <t>2023-01-17</t>
  </si>
  <si>
    <t>退房日月结</t>
  </si>
  <si>
    <t>448.00</t>
  </si>
  <si>
    <t>RMB</t>
  </si>
  <si>
    <t>0</t>
  </si>
  <si>
    <t>0.00</t>
  </si>
  <si>
    <t>携程汇登国内直连</t>
  </si>
  <si>
    <t>01.011264</t>
  </si>
  <si>
    <t>2023-01-16 11:32:35</t>
  </si>
  <si>
    <t>否</t>
  </si>
  <si>
    <t>广州汇登信息科技有限公司</t>
  </si>
  <si>
    <t>直连</t>
  </si>
  <si>
    <t>中国</t>
  </si>
  <si>
    <t>2954802</t>
  </si>
  <si>
    <t>博凯西湖酒店(杭州湖滨店)</t>
  </si>
  <si>
    <t>224.00</t>
  </si>
  <si>
    <t>2023-01-16 19:29:08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</si>
</sst>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44942</v>
      </c>
      <c r="G2" s="6">
        <v>44943</v>
      </c>
      <c r="H2" s="4">
        <v>1</v>
      </c>
      <c r="I2" s="4">
        <v>1</v>
      </c>
      <c r="J2" s="4">
        <v>1</v>
      </c>
      <c r="K2" s="4" t="s">
        <v>30</v>
      </c>
      <c r="L2" s="4">
        <v>448</v>
      </c>
      <c r="M2" s="4">
        <v>448</v>
      </c>
      <c r="N2" s="4" t="s">
        <v>31</v>
      </c>
      <c r="O2" s="4" t="s">
        <v>32</v>
      </c>
      <c r="P2" s="4" t="s">
        <v>33</v>
      </c>
      <c r="Q2" s="4">
        <v>0</v>
      </c>
      <c r="R2" s="7">
        <v>44942</v>
      </c>
      <c r="S2" s="6">
        <v>44958</v>
      </c>
      <c r="T2" s="4" t="s">
        <v>34</v>
      </c>
      <c r="U2" s="4">
        <v>448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44942</v>
      </c>
      <c r="G3" s="6">
        <v>44943</v>
      </c>
      <c r="H3" s="4">
        <v>1</v>
      </c>
      <c r="I3" s="4">
        <v>1</v>
      </c>
      <c r="J3" s="4">
        <v>1</v>
      </c>
      <c r="K3" s="4" t="s">
        <v>30</v>
      </c>
      <c r="L3" s="4">
        <v>224</v>
      </c>
      <c r="M3" s="4">
        <v>224</v>
      </c>
      <c r="N3" s="4" t="s">
        <v>40</v>
      </c>
      <c r="O3" s="4" t="s">
        <v>32</v>
      </c>
      <c r="P3" s="4" t="s">
        <v>33</v>
      </c>
      <c r="Q3" s="4">
        <v>0</v>
      </c>
      <c r="R3" s="7">
        <v>44942</v>
      </c>
      <c r="S3" s="6">
        <v>44958</v>
      </c>
      <c r="T3" s="4" t="s">
        <v>34</v>
      </c>
      <c r="U3" s="4">
        <v>224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999222226714308</v>
      </c>
      <c r="B2" s="6">
        <v>44942</v>
      </c>
      <c r="C2" s="6">
        <v>44943</v>
      </c>
      <c r="D2" s="4">
        <v>448</v>
      </c>
      <c r="E2" s="4" t="str">
        <f>VLOOKUP(A2,HOP!A:L,12,0)</f>
        <v>448.00</v>
      </c>
      <c r="F2" s="4" t="str">
        <f>VLOOKUP(A2,HOP!A:C,3,0)</f>
        <v>2953487</v>
      </c>
      <c r="G2" s="4">
        <f>D2-E2</f>
        <v>0</v>
      </c>
      <c r="H2" s="4" t="str">
        <f>$H$1&amp;F2</f>
        <v>，2953487</v>
      </c>
      <c r="I2" s="4" t="str">
        <f>VLOOKUP(A2,HOP!A:U,21,0)</f>
        <v>直连</v>
      </c>
    </row>
    <row r="3" s="4" customFormat="1" spans="1:9">
      <c r="A3" s="5">
        <v>999222231868155</v>
      </c>
      <c r="B3" s="6">
        <v>44942</v>
      </c>
      <c r="C3" s="6">
        <v>44943</v>
      </c>
      <c r="D3" s="4">
        <v>224</v>
      </c>
      <c r="E3" s="4" t="str">
        <f>VLOOKUP(A3,HOP!A:L,12,0)</f>
        <v>224.00</v>
      </c>
      <c r="F3" s="4" t="str">
        <f>VLOOKUP(A3,HOP!A:C,3,0)</f>
        <v>2954802</v>
      </c>
      <c r="G3" s="4">
        <f>D3-E3</f>
        <v>0</v>
      </c>
      <c r="H3" s="4" t="str">
        <f>$H$1&amp;F3</f>
        <v>，2954802</v>
      </c>
      <c r="I3" s="4" t="str">
        <f>VLOOKUP(A3,HOP!A:U,21,0)</f>
        <v>直连</v>
      </c>
    </row>
    <row r="5" spans="4:4">
      <c r="D5" s="4">
        <f>SUM(D2:D4)</f>
        <v>672</v>
      </c>
    </row>
    <row r="6" spans="4:4">
      <c r="D6" s="4" t="s">
        <v>44</v>
      </c>
    </row>
    <row r="9" spans="1:1">
      <c r="A9" s="4" t="s">
        <v>45</v>
      </c>
    </row>
    <row r="10" spans="1:1">
      <c r="A10" s="4" t="s">
        <v>46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999222226714308</v>
      </c>
      <c r="B2" s="1" t="s">
        <v>66</v>
      </c>
      <c r="C2" s="1" t="s">
        <v>67</v>
      </c>
      <c r="D2" s="1" t="s">
        <v>68</v>
      </c>
      <c r="E2" s="1" t="s">
        <v>69</v>
      </c>
      <c r="F2" s="1" t="s">
        <v>66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  <c r="V2" s="1" t="s">
        <v>82</v>
      </c>
    </row>
    <row r="3" s="1" customFormat="1" spans="1:22">
      <c r="A3" s="3">
        <v>999222231868155</v>
      </c>
      <c r="B3" s="1" t="s">
        <v>66</v>
      </c>
      <c r="C3" s="1" t="s">
        <v>83</v>
      </c>
      <c r="D3" s="1" t="s">
        <v>84</v>
      </c>
      <c r="E3" s="1" t="s">
        <v>40</v>
      </c>
      <c r="F3" s="1" t="s">
        <v>66</v>
      </c>
      <c r="G3" s="1" t="s">
        <v>70</v>
      </c>
      <c r="H3" s="1" t="s">
        <v>71</v>
      </c>
      <c r="I3" s="1" t="s">
        <v>85</v>
      </c>
      <c r="J3" s="1" t="s">
        <v>73</v>
      </c>
      <c r="K3" s="1" t="s">
        <v>85</v>
      </c>
      <c r="L3" s="1" t="s">
        <v>85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77</v>
      </c>
      <c r="R3" s="1" t="s">
        <v>86</v>
      </c>
      <c r="S3" s="1" t="s">
        <v>79</v>
      </c>
      <c r="T3" s="1" t="s">
        <v>80</v>
      </c>
      <c r="U3" s="1" t="s">
        <v>81</v>
      </c>
      <c r="V3" s="1" t="s">
        <v>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2023-02-01T01:19:45Z</dcterms:created>
  <dcterms:modified xsi:type="dcterms:W3CDTF">2023-02-01T01:24:44Z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EF86A9F5856547F3995FF46B4C6823AD</vt:lpwstr>
  </property>
  <property fmtid="{D5CDD505-2E9C-101B-9397-08002B2CF9AE}" pid="3" name="KSOProductBuildVer">
    <vt:lpwstr>2052-11.1.0.13703</vt:lpwstr>
  </property>
</Properties>
</file>