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<sst xmlns="http://schemas.openxmlformats.org/spreadsheetml/2006/main" count="301" uniqueCount="144">
  <si>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</si>
  <si>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</si>
  <si>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</si>
  <si>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</si>
  <si>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</si>
  <si>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</si>
  <si>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</si>
  <si>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</si>
  <si>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</si>
  <si>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</si>
  <si>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</si>
  <si>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</si>
  <si>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</si>
  <si>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</si>
  <si>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</si>
  <si>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</si>
  <si>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</si>
  <si>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</si>
  <si>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</si>
  <si>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</si>
  <si>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</si>
  <si>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</si>
  <si>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</si>
  <si>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</si>
  <si>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</si>
  <si>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999222022573996	</t>
  </si>
  <si>
    <t>Ctrip</t>
  </si>
  <si>
    <t>正常</t>
  </si>
  <si>
    <t>[台北]台北花园大酒店(Taipei Garden Hotel)(80941308)</t>
  </si>
  <si>
    <t>雅致双床房&lt;至多8间&gt;&lt;2人入住&gt;</t>
  </si>
  <si>
    <t>CNY</t>
  </si>
  <si>
    <t>LEE/PENGYI,LEE/PENGYI</t>
  </si>
  <si>
    <t>CA13744230131CNY</t>
  </si>
  <si>
    <t>未提现</t>
  </si>
  <si>
    <t>携程开票</t>
  </si>
  <si>
    <t xml:space="preserve">2906976	</t>
  </si>
  <si>
    <t xml:space="preserve">	</t>
  </si>
  <si>
    <t xml:space="preserve">999222162402964	</t>
  </si>
  <si>
    <t>[高雄]高雄国宾大饭店(The Ambassador Hotel Kaohsiung)(80941335)</t>
  </si>
  <si>
    <t>尊荣港景大床客房&lt;至多8间&gt;&lt;2人入住&gt;</t>
  </si>
  <si>
    <t>I te/Kuo,I te/Kuo</t>
  </si>
  <si>
    <t xml:space="preserve">2942150	</t>
  </si>
  <si>
    <t xml:space="preserve">50484709	</t>
  </si>
  <si>
    <t xml:space="preserve">999222172301479	</t>
  </si>
  <si>
    <t>[温州]全季酒店(温州南站店)(99152883)</t>
  </si>
  <si>
    <t>大床房&lt;至多8间&gt;&lt;2人入住&gt;</t>
  </si>
  <si>
    <t>蒋骏浠</t>
  </si>
  <si>
    <t xml:space="preserve">2943894	</t>
  </si>
  <si>
    <t xml:space="preserve">R3250004106272294001	</t>
  </si>
  <si>
    <t xml:space="preserve">999222204743301	</t>
  </si>
  <si>
    <t>[高雄]捷丝旅(高雄站前馆)(Just Sleep Kaohsiung Station)(80941313)</t>
  </si>
  <si>
    <t>精致双床房&lt;至多8间&gt;&lt;2人入住&gt;</t>
  </si>
  <si>
    <t>Tsai/Chia tung</t>
  </si>
  <si>
    <t xml:space="preserve">2950009	</t>
  </si>
  <si>
    <t xml:space="preserve">-1439434689	</t>
  </si>
  <si>
    <t xml:space="preserve">999222205223428	</t>
  </si>
  <si>
    <t>[大新]尚客优精选酒店(大新汽车站店)(92484346)</t>
  </si>
  <si>
    <t>特惠大床房&lt;至多8间&gt;&lt;2人入住&gt;</t>
  </si>
  <si>
    <t>农富发</t>
  </si>
  <si>
    <t xml:space="preserve">2950114	</t>
  </si>
  <si>
    <t xml:space="preserve">(THK)YD02827230115015758755;	</t>
  </si>
  <si>
    <t>取消</t>
  </si>
  <si>
    <t xml:space="preserve">999222212366136	</t>
  </si>
  <si>
    <t>[三江]骏怡精选酒店(三江侗乡大道店)(80248109)</t>
  </si>
  <si>
    <t>特价房&lt;至多8间&gt;&lt;2人入住&gt;</t>
  </si>
  <si>
    <t>梁腾飞</t>
  </si>
  <si>
    <t xml:space="preserve">2951294	</t>
  </si>
  <si>
    <t xml:space="preserve">(THK)YD04202230115154125452;	</t>
  </si>
  <si>
    <t xml:space="preserve">999222216883890	</t>
  </si>
  <si>
    <t>[吉安县]汉庭酒店(吉安县店)(93871026)</t>
  </si>
  <si>
    <t>高级大床房&lt;至多8间&gt;&lt;2人入住&gt;</t>
  </si>
  <si>
    <t>王小玲</t>
  </si>
  <si>
    <t xml:space="preserve">2951803	</t>
  </si>
  <si>
    <t xml:space="preserve">R3431991106512542001	</t>
  </si>
  <si>
    <t xml:space="preserve">999222218752507	</t>
  </si>
  <si>
    <t>[广州]广州宾馆(93872138)</t>
  </si>
  <si>
    <t>岭南雅致双床房&lt;至多8间&gt;&lt;90天内可预订&gt;&lt;2人入住&gt;</t>
  </si>
  <si>
    <t>董丽君</t>
  </si>
  <si>
    <t xml:space="preserve">2952193	</t>
  </si>
  <si>
    <t xml:space="preserve">(LNG)6316782;	</t>
  </si>
  <si>
    <t>，</t>
  </si>
  <si>
    <t>2555 CNY</t>
  </si>
  <si>
    <t>A230131111710481</t>
  </si>
  <si>
    <t>总计：2555元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</si>
  <si>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</si>
  <si>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</si>
  <si>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</si>
  <si>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</si>
  <si>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</si>
  <si>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</si>
  <si>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</si>
  <si>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</si>
  <si>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</si>
  <si>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</si>
  <si>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</si>
  <si>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</si>
  <si>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</si>
  <si>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</si>
  <si>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</si>
  <si>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</si>
  <si>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</si>
  <si>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</si>
  <si>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</si>
  <si>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2023-01-15</t>
  </si>
  <si>
    <t>2952193</t>
  </si>
  <si>
    <t>广州宾馆</t>
  </si>
  <si>
    <t>2023-01-16</t>
  </si>
  <si>
    <t>退房日月结</t>
  </si>
  <si>
    <t>436.00</t>
  </si>
  <si>
    <t>RMB</t>
  </si>
  <si>
    <t>0</t>
  </si>
  <si>
    <t>0.00</t>
  </si>
  <si>
    <t>携程汇登国内直连</t>
  </si>
  <si>
    <t>01.011264</t>
  </si>
  <si>
    <t>2023-01-15 21:07:03</t>
  </si>
  <si>
    <t>否</t>
  </si>
  <si>
    <t>广州汇登信息科技有限公司</t>
  </si>
  <si>
    <t>直连</t>
  </si>
  <si>
    <t>中国</t>
  </si>
  <si>
    <t>2951803</t>
  </si>
  <si>
    <t>汉庭酒店(吉安县店)</t>
  </si>
  <si>
    <t>201.00</t>
  </si>
  <si>
    <t>2023-01-15 18:49:03</t>
  </si>
  <si>
    <t>2951294</t>
  </si>
  <si>
    <t>骏怡精选酒店(三江侗乡大道店)</t>
  </si>
  <si>
    <t>87.00</t>
  </si>
  <si>
    <t>2023-01-15 15:41:26</t>
  </si>
  <si>
    <t>2950009</t>
  </si>
  <si>
    <t>捷丝旅(高雄站前馆)</t>
  </si>
  <si>
    <t>Tsai Chia tung</t>
  </si>
  <si>
    <t>388.00</t>
  </si>
  <si>
    <t>2023-01-15 00:30:47</t>
  </si>
  <si>
    <t>2023-01-12</t>
  </si>
  <si>
    <t>2942150</t>
  </si>
  <si>
    <t>高雄国宾大饭店</t>
  </si>
  <si>
    <t>I te Kuo,I te Kuo</t>
  </si>
  <si>
    <t>799.00</t>
  </si>
  <si>
    <t>2023-01-12 13:19:55</t>
  </si>
  <si>
    <t>2022-12-28</t>
  </si>
  <si>
    <t>2906976</t>
  </si>
  <si>
    <t>台北花园大酒店</t>
  </si>
  <si>
    <t>LEE PENGYI,LEE PENGYI</t>
  </si>
  <si>
    <t>644.00</t>
  </si>
  <si>
    <t>2022-12-28 22:02:15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</si>
</sst>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44941</v>
      </c>
      <c r="G2" s="6">
        <v>44942</v>
      </c>
      <c r="H2" s="4">
        <v>1</v>
      </c>
      <c r="I2" s="4">
        <v>1</v>
      </c>
      <c r="J2" s="4">
        <v>1</v>
      </c>
      <c r="K2" s="4" t="s">
        <v>30</v>
      </c>
      <c r="L2" s="4">
        <v>644</v>
      </c>
      <c r="M2" s="4">
        <v>644</v>
      </c>
      <c r="N2" s="4" t="s">
        <v>31</v>
      </c>
      <c r="O2" s="4" t="s">
        <v>32</v>
      </c>
      <c r="P2" s="4" t="s">
        <v>33</v>
      </c>
      <c r="Q2" s="4">
        <v>0</v>
      </c>
      <c r="R2" s="7">
        <v>44923</v>
      </c>
      <c r="S2" s="6">
        <v>44957</v>
      </c>
      <c r="T2" s="4" t="s">
        <v>34</v>
      </c>
      <c r="U2" s="4">
        <v>644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44941</v>
      </c>
      <c r="G3" s="6">
        <v>44942</v>
      </c>
      <c r="H3" s="4">
        <v>1</v>
      </c>
      <c r="I3" s="4">
        <v>1</v>
      </c>
      <c r="J3" s="4">
        <v>1</v>
      </c>
      <c r="K3" s="4" t="s">
        <v>30</v>
      </c>
      <c r="L3" s="4">
        <v>799</v>
      </c>
      <c r="M3" s="4">
        <v>799</v>
      </c>
      <c r="N3" s="4" t="s">
        <v>40</v>
      </c>
      <c r="O3" s="4" t="s">
        <v>32</v>
      </c>
      <c r="P3" s="4" t="s">
        <v>33</v>
      </c>
      <c r="Q3" s="4">
        <v>0</v>
      </c>
      <c r="R3" s="7">
        <v>44938</v>
      </c>
      <c r="S3" s="6">
        <v>44957</v>
      </c>
      <c r="T3" s="4" t="s">
        <v>34</v>
      </c>
      <c r="U3" s="4">
        <v>799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44941</v>
      </c>
      <c r="G4" s="6">
        <v>44942</v>
      </c>
      <c r="H4" s="4">
        <v>1</v>
      </c>
      <c r="I4" s="4">
        <v>1</v>
      </c>
      <c r="J4" s="4">
        <v>1</v>
      </c>
      <c r="K4" s="4" t="s">
        <v>30</v>
      </c>
      <c r="L4" s="4">
        <v>216</v>
      </c>
      <c r="M4" s="4">
        <v>216</v>
      </c>
      <c r="N4" s="4" t="s">
        <v>46</v>
      </c>
      <c r="O4" s="4" t="s">
        <v>32</v>
      </c>
      <c r="P4" s="4" t="s">
        <v>33</v>
      </c>
      <c r="Q4" s="4">
        <v>0</v>
      </c>
      <c r="R4" s="7">
        <v>44939</v>
      </c>
      <c r="S4" s="6">
        <v>44957</v>
      </c>
      <c r="T4" s="4" t="s">
        <v>34</v>
      </c>
      <c r="U4" s="4">
        <v>216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44941</v>
      </c>
      <c r="G5" s="6">
        <v>44942</v>
      </c>
      <c r="H5" s="4">
        <v>1</v>
      </c>
      <c r="I5" s="4">
        <v>1</v>
      </c>
      <c r="J5" s="4">
        <v>1</v>
      </c>
      <c r="K5" s="4" t="s">
        <v>30</v>
      </c>
      <c r="L5" s="4">
        <v>388</v>
      </c>
      <c r="M5" s="4">
        <v>388</v>
      </c>
      <c r="N5" s="4" t="s">
        <v>52</v>
      </c>
      <c r="O5" s="4" t="s">
        <v>32</v>
      </c>
      <c r="P5" s="4" t="s">
        <v>33</v>
      </c>
      <c r="Q5" s="4">
        <v>0</v>
      </c>
      <c r="R5" s="7">
        <v>44941</v>
      </c>
      <c r="S5" s="6">
        <v>44957</v>
      </c>
      <c r="T5" s="4" t="s">
        <v>34</v>
      </c>
      <c r="U5" s="4">
        <v>388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44941</v>
      </c>
      <c r="G6" s="6">
        <v>44942</v>
      </c>
      <c r="H6" s="4">
        <v>1</v>
      </c>
      <c r="I6" s="4">
        <v>1</v>
      </c>
      <c r="J6" s="4">
        <v>1</v>
      </c>
      <c r="K6" s="4" t="s">
        <v>30</v>
      </c>
      <c r="L6" s="4">
        <v>106</v>
      </c>
      <c r="M6" s="4">
        <v>106</v>
      </c>
      <c r="N6" s="4" t="s">
        <v>58</v>
      </c>
      <c r="O6" s="4" t="s">
        <v>32</v>
      </c>
      <c r="P6" s="4" t="s">
        <v>33</v>
      </c>
      <c r="Q6" s="4">
        <v>0</v>
      </c>
      <c r="R6" s="7">
        <v>44941</v>
      </c>
      <c r="S6" s="6">
        <v>44957</v>
      </c>
      <c r="T6" s="4" t="s">
        <v>34</v>
      </c>
      <c r="U6" s="4">
        <v>106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43</v>
      </c>
      <c r="B7" s="4" t="s">
        <v>26</v>
      </c>
      <c r="C7" s="4" t="s">
        <v>61</v>
      </c>
      <c r="D7" s="4" t="s">
        <v>44</v>
      </c>
      <c r="E7" s="4" t="s">
        <v>45</v>
      </c>
      <c r="F7" s="6">
        <v>44941</v>
      </c>
      <c r="G7" s="6">
        <v>44942</v>
      </c>
      <c r="H7" s="4">
        <v>1</v>
      </c>
      <c r="I7" s="4">
        <v>1</v>
      </c>
      <c r="J7" s="4">
        <v>1</v>
      </c>
      <c r="K7" s="4" t="s">
        <v>30</v>
      </c>
      <c r="L7" s="4">
        <v>-216</v>
      </c>
      <c r="M7" s="4">
        <v>-216</v>
      </c>
      <c r="N7" s="4" t="s">
        <v>46</v>
      </c>
      <c r="O7" s="4" t="s">
        <v>32</v>
      </c>
      <c r="P7" s="4" t="s">
        <v>33</v>
      </c>
      <c r="Q7" s="4">
        <v>0</v>
      </c>
      <c r="R7" s="7">
        <v>44939</v>
      </c>
      <c r="S7" s="6">
        <v>44957</v>
      </c>
      <c r="T7" s="4" t="s">
        <v>34</v>
      </c>
      <c r="U7" s="4">
        <v>-216</v>
      </c>
      <c r="V7" s="4">
        <v>0</v>
      </c>
      <c r="W7" s="4">
        <v>0</v>
      </c>
      <c r="X7" s="4" t="s">
        <v>47</v>
      </c>
      <c r="Y7" s="4" t="s">
        <v>48</v>
      </c>
    </row>
    <row r="8" s="4" customFormat="1" spans="1:25">
      <c r="A8" s="4" t="s">
        <v>55</v>
      </c>
      <c r="B8" s="4" t="s">
        <v>26</v>
      </c>
      <c r="C8" s="4" t="s">
        <v>61</v>
      </c>
      <c r="D8" s="4" t="s">
        <v>56</v>
      </c>
      <c r="E8" s="4" t="s">
        <v>57</v>
      </c>
      <c r="F8" s="6">
        <v>44941</v>
      </c>
      <c r="G8" s="6">
        <v>44942</v>
      </c>
      <c r="H8" s="4">
        <v>1</v>
      </c>
      <c r="I8" s="4">
        <v>1</v>
      </c>
      <c r="J8" s="4">
        <v>1</v>
      </c>
      <c r="K8" s="4" t="s">
        <v>30</v>
      </c>
      <c r="L8" s="4">
        <v>-106</v>
      </c>
      <c r="M8" s="4">
        <v>-106</v>
      </c>
      <c r="N8" s="4" t="s">
        <v>58</v>
      </c>
      <c r="O8" s="4" t="s">
        <v>32</v>
      </c>
      <c r="P8" s="4" t="s">
        <v>33</v>
      </c>
      <c r="Q8" s="4">
        <v>0</v>
      </c>
      <c r="R8" s="7">
        <v>44941</v>
      </c>
      <c r="S8" s="6">
        <v>44957</v>
      </c>
      <c r="T8" s="4" t="s">
        <v>34</v>
      </c>
      <c r="U8" s="4">
        <v>-106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44941</v>
      </c>
      <c r="G9" s="6">
        <v>44942</v>
      </c>
      <c r="H9" s="4">
        <v>1</v>
      </c>
      <c r="I9" s="4">
        <v>1</v>
      </c>
      <c r="J9" s="4">
        <v>1</v>
      </c>
      <c r="K9" s="4" t="s">
        <v>30</v>
      </c>
      <c r="L9" s="4">
        <v>87</v>
      </c>
      <c r="M9" s="4">
        <v>87</v>
      </c>
      <c r="N9" s="4" t="s">
        <v>65</v>
      </c>
      <c r="O9" s="4" t="s">
        <v>32</v>
      </c>
      <c r="P9" s="4" t="s">
        <v>33</v>
      </c>
      <c r="Q9" s="4">
        <v>0</v>
      </c>
      <c r="R9" s="7">
        <v>44941</v>
      </c>
      <c r="S9" s="6">
        <v>44957</v>
      </c>
      <c r="T9" s="4" t="s">
        <v>34</v>
      </c>
      <c r="U9" s="4">
        <v>87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44941</v>
      </c>
      <c r="G10" s="6">
        <v>44942</v>
      </c>
      <c r="H10" s="4">
        <v>1</v>
      </c>
      <c r="I10" s="4">
        <v>1</v>
      </c>
      <c r="J10" s="4">
        <v>1</v>
      </c>
      <c r="K10" s="4" t="s">
        <v>30</v>
      </c>
      <c r="L10" s="4">
        <v>201</v>
      </c>
      <c r="M10" s="4">
        <v>201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44941</v>
      </c>
      <c r="S10" s="6">
        <v>44957</v>
      </c>
      <c r="T10" s="4" t="s">
        <v>34</v>
      </c>
      <c r="U10" s="4">
        <v>201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44941</v>
      </c>
      <c r="G11" s="6">
        <v>44942</v>
      </c>
      <c r="H11" s="4">
        <v>1</v>
      </c>
      <c r="I11" s="4">
        <v>1</v>
      </c>
      <c r="J11" s="4">
        <v>1</v>
      </c>
      <c r="K11" s="4" t="s">
        <v>30</v>
      </c>
      <c r="L11" s="4">
        <v>436</v>
      </c>
      <c r="M11" s="4">
        <v>436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44941</v>
      </c>
      <c r="S11" s="6">
        <v>44957</v>
      </c>
      <c r="T11" s="4" t="s">
        <v>34</v>
      </c>
      <c r="U11" s="4">
        <v>436</v>
      </c>
      <c r="V11" s="4">
        <v>0</v>
      </c>
      <c r="W11" s="4">
        <v>0</v>
      </c>
      <c r="X11" s="4" t="s">
        <v>78</v>
      </c>
      <c r="Y11" s="4" t="s">
        <v>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7" sqref="A17:A1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999222022573996</v>
      </c>
      <c r="B2" s="6">
        <v>44941</v>
      </c>
      <c r="C2" s="6">
        <v>44942</v>
      </c>
      <c r="D2" s="4">
        <v>644</v>
      </c>
      <c r="E2" s="4" t="str">
        <f>VLOOKUP(A2,HOP!A:L,12,0)</f>
        <v>644.00</v>
      </c>
      <c r="F2" s="4" t="str">
        <f>VLOOKUP(A2,HOP!A:C,3,0)</f>
        <v>2906976</v>
      </c>
      <c r="G2" s="4">
        <f>D2-E2</f>
        <v>0</v>
      </c>
      <c r="H2" s="4" t="str">
        <f>$H$1&amp;F2</f>
        <v>，2906976</v>
      </c>
      <c r="I2" s="4" t="str">
        <f>VLOOKUP(A2,HOP!A:U,21,0)</f>
        <v>直连</v>
      </c>
    </row>
    <row r="3" s="4" customFormat="1" spans="1:9">
      <c r="A3" s="5">
        <v>999222162402964</v>
      </c>
      <c r="B3" s="6">
        <v>44941</v>
      </c>
      <c r="C3" s="6">
        <v>44942</v>
      </c>
      <c r="D3" s="4">
        <v>799</v>
      </c>
      <c r="E3" s="4" t="str">
        <f>VLOOKUP(A3,HOP!A:L,12,0)</f>
        <v>799.00</v>
      </c>
      <c r="F3" s="4" t="str">
        <f>VLOOKUP(A3,HOP!A:C,3,0)</f>
        <v>2942150</v>
      </c>
      <c r="G3" s="4">
        <f t="shared" ref="G3:G9" si="0">D3-E3</f>
        <v>0</v>
      </c>
      <c r="H3" s="4" t="str">
        <f t="shared" ref="H3:H9" si="1">$H$1&amp;F3</f>
        <v>，2942150</v>
      </c>
      <c r="I3" s="4" t="str">
        <f>VLOOKUP(A3,HOP!A:U,21,0)</f>
        <v>直连</v>
      </c>
    </row>
    <row r="4" s="4" customFormat="1" hidden="1" spans="1:9">
      <c r="A4" s="5">
        <v>999222172301479</v>
      </c>
      <c r="B4" s="6">
        <v>44941</v>
      </c>
      <c r="C4" s="6">
        <v>44942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999222204743301</v>
      </c>
      <c r="B5" s="6">
        <v>44941</v>
      </c>
      <c r="C5" s="6">
        <v>44942</v>
      </c>
      <c r="D5" s="4">
        <v>388</v>
      </c>
      <c r="E5" s="4" t="str">
        <f>VLOOKUP(A5,HOP!A:L,12,0)</f>
        <v>388.00</v>
      </c>
      <c r="F5" s="4" t="str">
        <f>VLOOKUP(A5,HOP!A:C,3,0)</f>
        <v>2950009</v>
      </c>
      <c r="G5" s="4">
        <f t="shared" si="0"/>
        <v>0</v>
      </c>
      <c r="H5" s="4" t="str">
        <f t="shared" si="1"/>
        <v>，2950009</v>
      </c>
      <c r="I5" s="4" t="str">
        <f>VLOOKUP(A5,HOP!A:U,21,0)</f>
        <v>直连</v>
      </c>
    </row>
    <row r="6" s="4" customFormat="1" hidden="1" spans="1:9">
      <c r="A6" s="5">
        <v>999222205223428</v>
      </c>
      <c r="B6" s="6">
        <v>44941</v>
      </c>
      <c r="C6" s="6">
        <v>44942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999222212366136</v>
      </c>
      <c r="B7" s="6">
        <v>44941</v>
      </c>
      <c r="C7" s="6">
        <v>44942</v>
      </c>
      <c r="D7" s="4">
        <v>87</v>
      </c>
      <c r="E7" s="4" t="str">
        <f>VLOOKUP(A7,HOP!A:L,12,0)</f>
        <v>87.00</v>
      </c>
      <c r="F7" s="4" t="str">
        <f>VLOOKUP(A7,HOP!A:C,3,0)</f>
        <v>2951294</v>
      </c>
      <c r="G7" s="4">
        <f t="shared" si="0"/>
        <v>0</v>
      </c>
      <c r="H7" s="4" t="str">
        <f t="shared" si="1"/>
        <v>，2951294</v>
      </c>
      <c r="I7" s="4" t="str">
        <f>VLOOKUP(A7,HOP!A:U,21,0)</f>
        <v>直连</v>
      </c>
    </row>
    <row r="8" s="4" customFormat="1" spans="1:9">
      <c r="A8" s="5">
        <v>999222216883890</v>
      </c>
      <c r="B8" s="6">
        <v>44941</v>
      </c>
      <c r="C8" s="6">
        <v>44942</v>
      </c>
      <c r="D8" s="4">
        <v>201</v>
      </c>
      <c r="E8" s="4" t="str">
        <f>VLOOKUP(A8,HOP!A:L,12,0)</f>
        <v>201.00</v>
      </c>
      <c r="F8" s="4" t="str">
        <f>VLOOKUP(A8,HOP!A:C,3,0)</f>
        <v>2951803</v>
      </c>
      <c r="G8" s="4">
        <f t="shared" si="0"/>
        <v>0</v>
      </c>
      <c r="H8" s="4" t="str">
        <f t="shared" si="1"/>
        <v>，2951803</v>
      </c>
      <c r="I8" s="4" t="str">
        <f>VLOOKUP(A8,HOP!A:U,21,0)</f>
        <v>直连</v>
      </c>
    </row>
    <row r="9" s="4" customFormat="1" spans="1:9">
      <c r="A9" s="5">
        <v>999222218752507</v>
      </c>
      <c r="B9" s="6">
        <v>44941</v>
      </c>
      <c r="C9" s="6">
        <v>44942</v>
      </c>
      <c r="D9" s="4">
        <v>436</v>
      </c>
      <c r="E9" s="4" t="str">
        <f>VLOOKUP(A9,HOP!A:L,12,0)</f>
        <v>436.00</v>
      </c>
      <c r="F9" s="4" t="str">
        <f>VLOOKUP(A9,HOP!A:C,3,0)</f>
        <v>2952193</v>
      </c>
      <c r="G9" s="4">
        <f t="shared" si="0"/>
        <v>0</v>
      </c>
      <c r="H9" s="4" t="str">
        <f t="shared" si="1"/>
        <v>，2952193</v>
      </c>
      <c r="I9" s="4" t="str">
        <f>VLOOKUP(A9,HOP!A:U,21,0)</f>
        <v>直连</v>
      </c>
    </row>
    <row r="11" spans="4:4">
      <c r="D11" s="4">
        <f>SUM(D2:D10)</f>
        <v>2555</v>
      </c>
    </row>
    <row r="12" spans="4:4">
      <c r="D12" s="4" t="s">
        <v>81</v>
      </c>
    </row>
    <row r="17" spans="1:1">
      <c r="A17" s="4" t="s">
        <v>82</v>
      </c>
    </row>
    <row r="18" spans="1:1">
      <c r="A18" s="4" t="s">
        <v>83</v>
      </c>
    </row>
  </sheetData>
  <autoFilter ref="A1:XFD12">
    <filterColumn colId="3">
      <filters blank="1">
        <filter val="201"/>
        <filter val="644"/>
        <filter val="2555"/>
        <filter val="436"/>
        <filter val="87"/>
        <filter val="388"/>
        <filter val="799"/>
        <filter val="2555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84</v>
      </c>
      <c r="B1" s="2" t="s">
        <v>85</v>
      </c>
      <c r="C1" s="2" t="s">
        <v>86</v>
      </c>
      <c r="D1" s="2" t="s">
        <v>87</v>
      </c>
      <c r="E1" s="2" t="s">
        <v>13</v>
      </c>
      <c r="F1" s="2" t="s">
        <v>5</v>
      </c>
      <c r="G1" s="2" t="s">
        <v>6</v>
      </c>
      <c r="H1" s="2" t="s">
        <v>88</v>
      </c>
      <c r="I1" s="2" t="s">
        <v>89</v>
      </c>
      <c r="J1" s="2" t="s">
        <v>90</v>
      </c>
      <c r="K1" s="2" t="s">
        <v>91</v>
      </c>
      <c r="L1" s="2" t="s">
        <v>92</v>
      </c>
      <c r="M1" s="2" t="s">
        <v>93</v>
      </c>
      <c r="N1" s="2" t="s">
        <v>94</v>
      </c>
      <c r="O1" s="2" t="s">
        <v>95</v>
      </c>
      <c r="P1" s="2" t="s">
        <v>96</v>
      </c>
      <c r="Q1" s="2" t="s">
        <v>97</v>
      </c>
      <c r="R1" s="2" t="s">
        <v>98</v>
      </c>
      <c r="S1" s="2" t="s">
        <v>99</v>
      </c>
      <c r="T1" s="2" t="s">
        <v>100</v>
      </c>
      <c r="U1" s="2" t="s">
        <v>101</v>
      </c>
      <c r="V1" s="2" t="s">
        <v>102</v>
      </c>
    </row>
    <row r="2" s="1" customFormat="1" spans="1:22">
      <c r="A2" s="3">
        <v>999222218752507</v>
      </c>
      <c r="B2" s="1" t="s">
        <v>103</v>
      </c>
      <c r="C2" s="1" t="s">
        <v>104</v>
      </c>
      <c r="D2" s="1" t="s">
        <v>105</v>
      </c>
      <c r="E2" s="1" t="s">
        <v>77</v>
      </c>
      <c r="F2" s="1" t="s">
        <v>103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999222216883890</v>
      </c>
      <c r="B3" s="1" t="s">
        <v>103</v>
      </c>
      <c r="C3" s="1" t="s">
        <v>119</v>
      </c>
      <c r="D3" s="1" t="s">
        <v>120</v>
      </c>
      <c r="E3" s="1" t="s">
        <v>71</v>
      </c>
      <c r="F3" s="1" t="s">
        <v>103</v>
      </c>
      <c r="G3" s="1" t="s">
        <v>106</v>
      </c>
      <c r="H3" s="1" t="s">
        <v>107</v>
      </c>
      <c r="I3" s="1" t="s">
        <v>121</v>
      </c>
      <c r="J3" s="1" t="s">
        <v>109</v>
      </c>
      <c r="K3" s="1" t="s">
        <v>121</v>
      </c>
      <c r="L3" s="1" t="s">
        <v>121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122</v>
      </c>
      <c r="S3" s="1" t="s">
        <v>115</v>
      </c>
      <c r="T3" s="1" t="s">
        <v>116</v>
      </c>
      <c r="U3" s="1" t="s">
        <v>117</v>
      </c>
      <c r="V3" s="1" t="s">
        <v>118</v>
      </c>
    </row>
    <row r="4" s="1" customFormat="1" spans="1:22">
      <c r="A4" s="3">
        <v>999222212366136</v>
      </c>
      <c r="B4" s="1" t="s">
        <v>103</v>
      </c>
      <c r="C4" s="1" t="s">
        <v>123</v>
      </c>
      <c r="D4" s="1" t="s">
        <v>124</v>
      </c>
      <c r="E4" s="1" t="s">
        <v>65</v>
      </c>
      <c r="F4" s="1" t="s">
        <v>103</v>
      </c>
      <c r="G4" s="1" t="s">
        <v>106</v>
      </c>
      <c r="H4" s="1" t="s">
        <v>107</v>
      </c>
      <c r="I4" s="1" t="s">
        <v>125</v>
      </c>
      <c r="J4" s="1" t="s">
        <v>109</v>
      </c>
      <c r="K4" s="1" t="s">
        <v>125</v>
      </c>
      <c r="L4" s="1" t="s">
        <v>125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126</v>
      </c>
      <c r="S4" s="1" t="s">
        <v>115</v>
      </c>
      <c r="T4" s="1" t="s">
        <v>116</v>
      </c>
      <c r="U4" s="1" t="s">
        <v>117</v>
      </c>
      <c r="V4" s="1" t="s">
        <v>118</v>
      </c>
    </row>
    <row r="5" s="1" customFormat="1" spans="1:22">
      <c r="A5" s="3">
        <v>999222204743301</v>
      </c>
      <c r="B5" s="1" t="s">
        <v>103</v>
      </c>
      <c r="C5" s="1" t="s">
        <v>127</v>
      </c>
      <c r="D5" s="1" t="s">
        <v>128</v>
      </c>
      <c r="E5" s="1" t="s">
        <v>129</v>
      </c>
      <c r="F5" s="1" t="s">
        <v>103</v>
      </c>
      <c r="G5" s="1" t="s">
        <v>106</v>
      </c>
      <c r="H5" s="1" t="s">
        <v>107</v>
      </c>
      <c r="I5" s="1" t="s">
        <v>130</v>
      </c>
      <c r="J5" s="1" t="s">
        <v>109</v>
      </c>
      <c r="K5" s="1" t="s">
        <v>130</v>
      </c>
      <c r="L5" s="1" t="s">
        <v>130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131</v>
      </c>
      <c r="S5" s="1" t="s">
        <v>115</v>
      </c>
      <c r="T5" s="1" t="s">
        <v>116</v>
      </c>
      <c r="U5" s="1" t="s">
        <v>117</v>
      </c>
      <c r="V5" s="1" t="s">
        <v>118</v>
      </c>
    </row>
    <row r="6" s="1" customFormat="1" spans="1:22">
      <c r="A6" s="3">
        <v>999222162402964</v>
      </c>
      <c r="B6" s="1" t="s">
        <v>132</v>
      </c>
      <c r="C6" s="1" t="s">
        <v>133</v>
      </c>
      <c r="D6" s="1" t="s">
        <v>134</v>
      </c>
      <c r="E6" s="1" t="s">
        <v>135</v>
      </c>
      <c r="F6" s="1" t="s">
        <v>103</v>
      </c>
      <c r="G6" s="1" t="s">
        <v>106</v>
      </c>
      <c r="H6" s="1" t="s">
        <v>107</v>
      </c>
      <c r="I6" s="1" t="s">
        <v>136</v>
      </c>
      <c r="J6" s="1" t="s">
        <v>109</v>
      </c>
      <c r="K6" s="1" t="s">
        <v>136</v>
      </c>
      <c r="L6" s="1" t="s">
        <v>136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137</v>
      </c>
      <c r="S6" s="1" t="s">
        <v>115</v>
      </c>
      <c r="T6" s="1" t="s">
        <v>116</v>
      </c>
      <c r="U6" s="1" t="s">
        <v>117</v>
      </c>
      <c r="V6" s="1" t="s">
        <v>118</v>
      </c>
    </row>
    <row r="7" s="1" customFormat="1" spans="1:22">
      <c r="A7" s="3">
        <v>999222022573996</v>
      </c>
      <c r="B7" s="1" t="s">
        <v>138</v>
      </c>
      <c r="C7" s="1" t="s">
        <v>139</v>
      </c>
      <c r="D7" s="1" t="s">
        <v>140</v>
      </c>
      <c r="E7" s="1" t="s">
        <v>141</v>
      </c>
      <c r="F7" s="1" t="s">
        <v>103</v>
      </c>
      <c r="G7" s="1" t="s">
        <v>106</v>
      </c>
      <c r="H7" s="1" t="s">
        <v>107</v>
      </c>
      <c r="I7" s="1" t="s">
        <v>142</v>
      </c>
      <c r="J7" s="1" t="s">
        <v>109</v>
      </c>
      <c r="K7" s="1" t="s">
        <v>142</v>
      </c>
      <c r="L7" s="1" t="s">
        <v>142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143</v>
      </c>
      <c r="S7" s="1" t="s">
        <v>115</v>
      </c>
      <c r="T7" s="1" t="s">
        <v>116</v>
      </c>
      <c r="U7" s="1" t="s">
        <v>117</v>
      </c>
      <c r="V7" s="1" t="s">
        <v>118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2023-01-31T01:02:00Z</dcterms:created>
  <dcterms:modified xsi:type="dcterms:W3CDTF">2023-01-31T03:19:34Z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07F8324F80344F0EA41C4FDC8E007A37</vt:lpwstr>
  </property>
  <property fmtid="{D5CDD505-2E9C-101B-9397-08002B2CF9AE}" pid="3" name="KSOProductBuildVer">
    <vt:lpwstr>2052-11.1.0.13703</vt:lpwstr>
  </property>
</Properties>
</file>