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<sst xmlns="http://schemas.openxmlformats.org/spreadsheetml/2006/main" count="371" uniqueCount="154">
  <si>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</si>
  <si>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</si>
  <si>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</si>
  <si>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</si>
  <si>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</si>
  <si>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</si>
  <si>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</si>
  <si>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</si>
  <si>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</si>
  <si>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</si>
  <si>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</si>
  <si>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</si>
  <si>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</si>
  <si>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</si>
  <si>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</si>
  <si>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</si>
  <si>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</si>
  <si>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</si>
  <si>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</si>
  <si>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</si>
  <si>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</si>
  <si>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</si>
  <si>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</si>
  <si>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</si>
  <si>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</si>
  <si>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999222122917793	</t>
  </si>
  <si>
    <t>Ctrip</t>
  </si>
  <si>
    <t>正常</t>
  </si>
  <si>
    <t>[梅州]梅州白天鹅迎宾馆(100697959)</t>
  </si>
  <si>
    <t>商务城景大床房&lt;特惠专享&gt;&lt;双人入住&gt;&lt;日历房套餐高价值&gt;&lt;双早&gt;&lt;新酒店礼盒&gt;</t>
  </si>
  <si>
    <t>CNY</t>
  </si>
  <si>
    <t>钟金敏</t>
  </si>
  <si>
    <t>CA363230204CNY</t>
  </si>
  <si>
    <t>未提现</t>
  </si>
  <si>
    <t>携程开票</t>
  </si>
  <si>
    <t xml:space="preserve">	</t>
  </si>
  <si>
    <t xml:space="preserve">999222267021197	</t>
  </si>
  <si>
    <t>商务江景双床房&lt;特惠专享&gt;&lt;双人入住&gt;&lt;日历房套餐高价值&gt;&lt;双早&gt;&lt;新酒店礼盒&gt;</t>
  </si>
  <si>
    <t>徐红斌</t>
  </si>
  <si>
    <t xml:space="preserve">999222268576275	</t>
  </si>
  <si>
    <t>钟燕</t>
  </si>
  <si>
    <t>取消</t>
  </si>
  <si>
    <t xml:space="preserve">999222270167022	</t>
  </si>
  <si>
    <t>林羡华</t>
  </si>
  <si>
    <t xml:space="preserve">999222270254654	</t>
  </si>
  <si>
    <t>商务江景双床房&lt;超值特惠&gt;&lt;双人入住&gt;&lt;日历房套餐高价值&gt;&lt;单早&gt;&lt;新酒店礼盒&gt;</t>
  </si>
  <si>
    <t>何琦,何光辉</t>
  </si>
  <si>
    <t xml:space="preserve">999222270756646	</t>
  </si>
  <si>
    <t>商务江景大床房&lt;超值特惠&gt;&lt;双人入住&gt;&lt;日历房套餐高价值&gt;&lt;单早&gt;&lt;新酒店礼盒&gt;</t>
  </si>
  <si>
    <t>李鑫</t>
  </si>
  <si>
    <t xml:space="preserve">999222271716354	</t>
  </si>
  <si>
    <t>程绮文</t>
  </si>
  <si>
    <t xml:space="preserve">999222274301475	</t>
  </si>
  <si>
    <t>商务江景大床房&lt;特惠专享&gt;&lt;双人入住&gt;&lt;日历房套餐高价值&gt;&lt;双早&gt;&lt;新酒店礼盒&gt;</t>
  </si>
  <si>
    <t>罗富平,秦熙琳</t>
  </si>
  <si>
    <t xml:space="preserve">999222274847576	</t>
  </si>
  <si>
    <t>冯健怡</t>
  </si>
  <si>
    <t xml:space="preserve">999222059275015	</t>
  </si>
  <si>
    <t>沈诗剑,霍英华</t>
  </si>
  <si>
    <t>CA363230205CNY</t>
  </si>
  <si>
    <t xml:space="preserve">999222060056323	</t>
  </si>
  <si>
    <t xml:space="preserve">999222060077983	</t>
  </si>
  <si>
    <t xml:space="preserve">999222113687300	</t>
  </si>
  <si>
    <t>王莲英,周艳</t>
  </si>
  <si>
    <t xml:space="preserve">999222113693188	</t>
  </si>
  <si>
    <t>商务城景双床房&lt;超值特惠&gt;&lt;双人入住&gt;&lt;日历房套餐高价值&gt;&lt;单早&gt;&lt;新酒店礼盒&gt;</t>
  </si>
  <si>
    <t>赵建强</t>
  </si>
  <si>
    <t xml:space="preserve">999222088599877	</t>
  </si>
  <si>
    <t>谭瑞婷</t>
  </si>
  <si>
    <t>CA363230206CNY</t>
  </si>
  <si>
    <t xml:space="preserve">999222101694149	</t>
  </si>
  <si>
    <t>王浩杰</t>
  </si>
  <si>
    <t xml:space="preserve">999222101704674	</t>
  </si>
  <si>
    <t xml:space="preserve">999222247401021	</t>
  </si>
  <si>
    <t>[梅州]梅州麓湖山酒店(67856423)</t>
  </si>
  <si>
    <t>豪华双床房&lt;双人入住&gt;&lt;升级特惠&gt;&lt;双早&gt;&lt;新高价值日历房套餐&gt;&lt;新酒店礼盒&gt;</t>
  </si>
  <si>
    <t>柯媛,柯国强,吴邻,朱国斌</t>
  </si>
  <si>
    <t xml:space="preserve">1924810	</t>
  </si>
  <si>
    <t xml:space="preserve">999222295734497	</t>
  </si>
  <si>
    <t>[梅州]梅州客都大酒店(100660732)</t>
  </si>
  <si>
    <t>商务双床房&lt;特惠专享&gt;&lt;双人入住&gt;&lt;双早&gt;</t>
  </si>
  <si>
    <t>林三英</t>
  </si>
  <si>
    <t xml:space="preserve">2968178	</t>
  </si>
  <si>
    <t xml:space="preserve">acknowledge	</t>
  </si>
  <si>
    <t>，</t>
  </si>
  <si>
    <t>999222122917793</t>
  </si>
  <si>
    <t>202301082212430071</t>
  </si>
  <si>
    <t>999222267021197</t>
  </si>
  <si>
    <t>202301190815410071</t>
  </si>
  <si>
    <t>999222270167022</t>
  </si>
  <si>
    <t>202301191123400034</t>
  </si>
  <si>
    <t>999222270254654</t>
  </si>
  <si>
    <t>202301191135160020</t>
  </si>
  <si>
    <t>999222270756646</t>
  </si>
  <si>
    <t>202301191324590071</t>
  </si>
  <si>
    <t>999222271716354</t>
  </si>
  <si>
    <t>202301191644110021</t>
  </si>
  <si>
    <t>999222274301475</t>
  </si>
  <si>
    <t>202301191827420021</t>
  </si>
  <si>
    <t>999222060056323</t>
  </si>
  <si>
    <t>202301021746590034</t>
  </si>
  <si>
    <t>999222060077983</t>
  </si>
  <si>
    <t>202301021750390021</t>
  </si>
  <si>
    <t>999222113687300</t>
  </si>
  <si>
    <t>202301072311330020</t>
  </si>
  <si>
    <t>999222113693188</t>
  </si>
  <si>
    <t>202301072311310071</t>
  </si>
  <si>
    <t>999222088599877</t>
  </si>
  <si>
    <t>202301051919000071</t>
  </si>
  <si>
    <t>999222101694149</t>
  </si>
  <si>
    <t>202301062315360071</t>
  </si>
  <si>
    <t>999222101704674</t>
  </si>
  <si>
    <t>202301062309480068</t>
  </si>
  <si>
    <t>999222247401021</t>
  </si>
  <si>
    <t>202301171819400020</t>
  </si>
  <si>
    <t>A230206094802481</t>
  </si>
  <si>
    <t>房集：i230206094619 10347.5元</t>
  </si>
  <si>
    <t>CNY / HKD 当前参考汇率: 1.150113361</t>
  </si>
  <si>
    <t>总计： 10580.06 CNY/
12168.27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</si>
  <si>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</si>
  <si>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</si>
  <si>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</si>
  <si>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</si>
  <si>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</si>
  <si>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</si>
  <si>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</si>
  <si>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</si>
  <si>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</si>
  <si>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</si>
  <si>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</si>
  <si>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</si>
  <si>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</si>
  <si>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</si>
  <si>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</si>
  <si>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</si>
  <si>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</si>
  <si>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</si>
  <si>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</si>
  <si>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2023-01-21</t>
  </si>
  <si>
    <t>2968178</t>
  </si>
  <si>
    <t>梅州客都大酒店</t>
  </si>
  <si>
    <t>2023-01-22</t>
  </si>
  <si>
    <t>退房日周结</t>
  </si>
  <si>
    <t>232.56</t>
  </si>
  <si>
    <t>RMB</t>
  </si>
  <si>
    <t>0</t>
  </si>
  <si>
    <t>0.00</t>
  </si>
  <si>
    <t>携程国内直连(DD)</t>
  </si>
  <si>
    <t>01.011249</t>
  </si>
  <si>
    <t>2023-01-21 16:02:35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</si>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</sst>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15</xdr:col>
      <xdr:colOff>104775</xdr:colOff>
      <xdr:row>61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0934700" cy="5019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44944</v>
      </c>
      <c r="G2" s="6">
        <v>44946</v>
      </c>
      <c r="H2" s="4">
        <v>1</v>
      </c>
      <c r="I2" s="4">
        <v>2</v>
      </c>
      <c r="J2" s="4">
        <v>2</v>
      </c>
      <c r="K2" s="4" t="s">
        <v>30</v>
      </c>
      <c r="L2" s="4">
        <v>697.5</v>
      </c>
      <c r="M2" s="4">
        <v>697.5</v>
      </c>
      <c r="N2" s="4" t="s">
        <v>31</v>
      </c>
      <c r="O2" s="4" t="s">
        <v>32</v>
      </c>
      <c r="P2" s="4" t="s">
        <v>33</v>
      </c>
      <c r="Q2" s="4">
        <v>0</v>
      </c>
      <c r="R2" s="7">
        <v>44934</v>
      </c>
      <c r="S2" s="6">
        <v>44961</v>
      </c>
      <c r="T2" s="4" t="s">
        <v>34</v>
      </c>
      <c r="U2" s="4">
        <v>697.5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44945</v>
      </c>
      <c r="G3" s="6">
        <v>44946</v>
      </c>
      <c r="H3" s="4">
        <v>1</v>
      </c>
      <c r="I3" s="4">
        <v>1</v>
      </c>
      <c r="J3" s="4">
        <v>1</v>
      </c>
      <c r="K3" s="4" t="s">
        <v>30</v>
      </c>
      <c r="L3" s="4">
        <v>366</v>
      </c>
      <c r="M3" s="4">
        <v>366</v>
      </c>
      <c r="N3" s="4" t="s">
        <v>38</v>
      </c>
      <c r="O3" s="4" t="s">
        <v>32</v>
      </c>
      <c r="P3" s="4" t="s">
        <v>33</v>
      </c>
      <c r="Q3" s="4">
        <v>0</v>
      </c>
      <c r="R3" s="7">
        <v>44945</v>
      </c>
      <c r="S3" s="6">
        <v>44961</v>
      </c>
      <c r="T3" s="4" t="s">
        <v>34</v>
      </c>
      <c r="U3" s="4">
        <v>366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37</v>
      </c>
      <c r="F4" s="6">
        <v>44945</v>
      </c>
      <c r="G4" s="6">
        <v>44946</v>
      </c>
      <c r="H4" s="4">
        <v>1</v>
      </c>
      <c r="I4" s="4">
        <v>1</v>
      </c>
      <c r="J4" s="4">
        <v>1</v>
      </c>
      <c r="K4" s="4" t="s">
        <v>30</v>
      </c>
      <c r="L4" s="4">
        <v>341.6</v>
      </c>
      <c r="M4" s="4">
        <v>341.6</v>
      </c>
      <c r="N4" s="4" t="s">
        <v>40</v>
      </c>
      <c r="O4" s="4" t="s">
        <v>32</v>
      </c>
      <c r="P4" s="4" t="s">
        <v>33</v>
      </c>
      <c r="Q4" s="4">
        <v>0</v>
      </c>
      <c r="R4" s="7">
        <v>44945</v>
      </c>
      <c r="S4" s="6">
        <v>44961</v>
      </c>
      <c r="T4" s="4" t="s">
        <v>34</v>
      </c>
      <c r="U4" s="4">
        <v>341.6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39</v>
      </c>
      <c r="B5" s="4" t="s">
        <v>26</v>
      </c>
      <c r="C5" s="4" t="s">
        <v>41</v>
      </c>
      <c r="D5" s="4" t="s">
        <v>28</v>
      </c>
      <c r="E5" s="4" t="s">
        <v>37</v>
      </c>
      <c r="F5" s="6">
        <v>44945</v>
      </c>
      <c r="G5" s="6">
        <v>44946</v>
      </c>
      <c r="H5" s="4">
        <v>1</v>
      </c>
      <c r="I5" s="4">
        <v>1</v>
      </c>
      <c r="J5" s="4">
        <v>1</v>
      </c>
      <c r="K5" s="4" t="s">
        <v>30</v>
      </c>
      <c r="L5" s="4">
        <v>-341.6</v>
      </c>
      <c r="M5" s="4">
        <v>-341.6</v>
      </c>
      <c r="N5" s="4" t="s">
        <v>40</v>
      </c>
      <c r="O5" s="4" t="s">
        <v>32</v>
      </c>
      <c r="P5" s="4" t="s">
        <v>33</v>
      </c>
      <c r="Q5" s="4">
        <v>0</v>
      </c>
      <c r="R5" s="7">
        <v>44945</v>
      </c>
      <c r="S5" s="6">
        <v>44961</v>
      </c>
      <c r="T5" s="4" t="s">
        <v>34</v>
      </c>
      <c r="U5" s="4">
        <v>-341.6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42</v>
      </c>
      <c r="B6" s="4" t="s">
        <v>26</v>
      </c>
      <c r="C6" s="4" t="s">
        <v>27</v>
      </c>
      <c r="D6" s="4" t="s">
        <v>28</v>
      </c>
      <c r="E6" s="4" t="s">
        <v>37</v>
      </c>
      <c r="F6" s="6">
        <v>44945</v>
      </c>
      <c r="G6" s="6">
        <v>44946</v>
      </c>
      <c r="H6" s="4">
        <v>1</v>
      </c>
      <c r="I6" s="4">
        <v>1</v>
      </c>
      <c r="J6" s="4">
        <v>1</v>
      </c>
      <c r="K6" s="4" t="s">
        <v>30</v>
      </c>
      <c r="L6" s="4">
        <v>366</v>
      </c>
      <c r="M6" s="4">
        <v>366</v>
      </c>
      <c r="N6" s="4" t="s">
        <v>43</v>
      </c>
      <c r="O6" s="4" t="s">
        <v>32</v>
      </c>
      <c r="P6" s="4" t="s">
        <v>33</v>
      </c>
      <c r="Q6" s="4">
        <v>0</v>
      </c>
      <c r="R6" s="7">
        <v>44945</v>
      </c>
      <c r="S6" s="6">
        <v>44961</v>
      </c>
      <c r="T6" s="4" t="s">
        <v>34</v>
      </c>
      <c r="U6" s="4">
        <v>366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44</v>
      </c>
      <c r="B7" s="4" t="s">
        <v>26</v>
      </c>
      <c r="C7" s="4" t="s">
        <v>27</v>
      </c>
      <c r="D7" s="4" t="s">
        <v>28</v>
      </c>
      <c r="E7" s="4" t="s">
        <v>45</v>
      </c>
      <c r="F7" s="6">
        <v>44945</v>
      </c>
      <c r="G7" s="6">
        <v>44946</v>
      </c>
      <c r="H7" s="4">
        <v>2</v>
      </c>
      <c r="I7" s="4">
        <v>1</v>
      </c>
      <c r="J7" s="4">
        <v>2</v>
      </c>
      <c r="K7" s="4" t="s">
        <v>30</v>
      </c>
      <c r="L7" s="4">
        <v>666.4</v>
      </c>
      <c r="M7" s="4">
        <v>666.4</v>
      </c>
      <c r="N7" s="4" t="s">
        <v>46</v>
      </c>
      <c r="O7" s="4" t="s">
        <v>32</v>
      </c>
      <c r="P7" s="4" t="s">
        <v>33</v>
      </c>
      <c r="Q7" s="4">
        <v>0</v>
      </c>
      <c r="R7" s="7">
        <v>44945</v>
      </c>
      <c r="S7" s="6">
        <v>44961</v>
      </c>
      <c r="T7" s="4" t="s">
        <v>34</v>
      </c>
      <c r="U7" s="4">
        <v>666.4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47</v>
      </c>
      <c r="B8" s="4" t="s">
        <v>26</v>
      </c>
      <c r="C8" s="4" t="s">
        <v>27</v>
      </c>
      <c r="D8" s="4" t="s">
        <v>28</v>
      </c>
      <c r="E8" s="4" t="s">
        <v>48</v>
      </c>
      <c r="F8" s="6">
        <v>44945</v>
      </c>
      <c r="G8" s="6">
        <v>44946</v>
      </c>
      <c r="H8" s="4">
        <v>1</v>
      </c>
      <c r="I8" s="4">
        <v>1</v>
      </c>
      <c r="J8" s="4">
        <v>1</v>
      </c>
      <c r="K8" s="4" t="s">
        <v>30</v>
      </c>
      <c r="L8" s="4">
        <v>333.2</v>
      </c>
      <c r="M8" s="4">
        <v>333.2</v>
      </c>
      <c r="N8" s="4" t="s">
        <v>49</v>
      </c>
      <c r="O8" s="4" t="s">
        <v>32</v>
      </c>
      <c r="P8" s="4" t="s">
        <v>33</v>
      </c>
      <c r="Q8" s="4">
        <v>0</v>
      </c>
      <c r="R8" s="7">
        <v>44945</v>
      </c>
      <c r="S8" s="6">
        <v>44961</v>
      </c>
      <c r="T8" s="4" t="s">
        <v>34</v>
      </c>
      <c r="U8" s="4">
        <v>333.2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50</v>
      </c>
      <c r="B9" s="4" t="s">
        <v>26</v>
      </c>
      <c r="C9" s="4" t="s">
        <v>27</v>
      </c>
      <c r="D9" s="4" t="s">
        <v>28</v>
      </c>
      <c r="E9" s="4" t="s">
        <v>48</v>
      </c>
      <c r="F9" s="6">
        <v>44945</v>
      </c>
      <c r="G9" s="6">
        <v>44946</v>
      </c>
      <c r="H9" s="4">
        <v>1</v>
      </c>
      <c r="I9" s="4">
        <v>1</v>
      </c>
      <c r="J9" s="4">
        <v>1</v>
      </c>
      <c r="K9" s="4" t="s">
        <v>30</v>
      </c>
      <c r="L9" s="4">
        <v>333.2</v>
      </c>
      <c r="M9" s="4">
        <v>333.2</v>
      </c>
      <c r="N9" s="4" t="s">
        <v>51</v>
      </c>
      <c r="O9" s="4" t="s">
        <v>32</v>
      </c>
      <c r="P9" s="4" t="s">
        <v>33</v>
      </c>
      <c r="Q9" s="4">
        <v>0</v>
      </c>
      <c r="R9" s="7">
        <v>44945</v>
      </c>
      <c r="S9" s="6">
        <v>44961</v>
      </c>
      <c r="T9" s="4" t="s">
        <v>34</v>
      </c>
      <c r="U9" s="4">
        <v>333.2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52</v>
      </c>
      <c r="B10" s="4" t="s">
        <v>26</v>
      </c>
      <c r="C10" s="4" t="s">
        <v>27</v>
      </c>
      <c r="D10" s="4" t="s">
        <v>28</v>
      </c>
      <c r="E10" s="4" t="s">
        <v>53</v>
      </c>
      <c r="F10" s="6">
        <v>44945</v>
      </c>
      <c r="G10" s="6">
        <v>44946</v>
      </c>
      <c r="H10" s="4">
        <v>2</v>
      </c>
      <c r="I10" s="4">
        <v>1</v>
      </c>
      <c r="J10" s="4">
        <v>2</v>
      </c>
      <c r="K10" s="4" t="s">
        <v>30</v>
      </c>
      <c r="L10" s="4">
        <v>683.2</v>
      </c>
      <c r="M10" s="4">
        <v>683.2</v>
      </c>
      <c r="N10" s="4" t="s">
        <v>54</v>
      </c>
      <c r="O10" s="4" t="s">
        <v>32</v>
      </c>
      <c r="P10" s="4" t="s">
        <v>33</v>
      </c>
      <c r="Q10" s="4">
        <v>0</v>
      </c>
      <c r="R10" s="7">
        <v>44945</v>
      </c>
      <c r="S10" s="6">
        <v>44961</v>
      </c>
      <c r="T10" s="4" t="s">
        <v>34</v>
      </c>
      <c r="U10" s="4">
        <v>683.2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55</v>
      </c>
      <c r="B11" s="4" t="s">
        <v>26</v>
      </c>
      <c r="C11" s="4" t="s">
        <v>27</v>
      </c>
      <c r="D11" s="4" t="s">
        <v>28</v>
      </c>
      <c r="E11" s="4" t="s">
        <v>53</v>
      </c>
      <c r="F11" s="6">
        <v>44945</v>
      </c>
      <c r="G11" s="6">
        <v>44946</v>
      </c>
      <c r="H11" s="4">
        <v>1</v>
      </c>
      <c r="I11" s="4">
        <v>1</v>
      </c>
      <c r="J11" s="4">
        <v>1</v>
      </c>
      <c r="K11" s="4" t="s">
        <v>30</v>
      </c>
      <c r="L11" s="4">
        <v>366</v>
      </c>
      <c r="M11" s="4">
        <v>366</v>
      </c>
      <c r="N11" s="4" t="s">
        <v>56</v>
      </c>
      <c r="O11" s="4" t="s">
        <v>32</v>
      </c>
      <c r="P11" s="4" t="s">
        <v>33</v>
      </c>
      <c r="Q11" s="4">
        <v>0</v>
      </c>
      <c r="R11" s="7">
        <v>44945</v>
      </c>
      <c r="S11" s="6">
        <v>44961</v>
      </c>
      <c r="T11" s="4" t="s">
        <v>34</v>
      </c>
      <c r="U11" s="4">
        <v>366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55</v>
      </c>
      <c r="B12" s="4" t="s">
        <v>26</v>
      </c>
      <c r="C12" s="4" t="s">
        <v>41</v>
      </c>
      <c r="D12" s="4" t="s">
        <v>28</v>
      </c>
      <c r="E12" s="4" t="s">
        <v>53</v>
      </c>
      <c r="F12" s="6">
        <v>44945</v>
      </c>
      <c r="G12" s="6">
        <v>44946</v>
      </c>
      <c r="H12" s="4">
        <v>1</v>
      </c>
      <c r="I12" s="4">
        <v>1</v>
      </c>
      <c r="J12" s="4">
        <v>1</v>
      </c>
      <c r="K12" s="4" t="s">
        <v>30</v>
      </c>
      <c r="L12" s="4">
        <v>-366</v>
      </c>
      <c r="M12" s="4">
        <v>-366</v>
      </c>
      <c r="N12" s="4" t="s">
        <v>56</v>
      </c>
      <c r="O12" s="4" t="s">
        <v>32</v>
      </c>
      <c r="P12" s="4" t="s">
        <v>33</v>
      </c>
      <c r="Q12" s="4">
        <v>0</v>
      </c>
      <c r="R12" s="7">
        <v>44945</v>
      </c>
      <c r="S12" s="6">
        <v>44961</v>
      </c>
      <c r="T12" s="4" t="s">
        <v>34</v>
      </c>
      <c r="U12" s="4">
        <v>-366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57</v>
      </c>
      <c r="B13" s="4" t="s">
        <v>26</v>
      </c>
      <c r="C13" s="4" t="s">
        <v>27</v>
      </c>
      <c r="D13" s="4" t="s">
        <v>28</v>
      </c>
      <c r="E13" s="4" t="s">
        <v>37</v>
      </c>
      <c r="F13" s="6">
        <v>44946</v>
      </c>
      <c r="G13" s="6">
        <v>44947</v>
      </c>
      <c r="H13" s="4">
        <v>2</v>
      </c>
      <c r="I13" s="4">
        <v>1</v>
      </c>
      <c r="J13" s="4">
        <v>2</v>
      </c>
      <c r="K13" s="4" t="s">
        <v>30</v>
      </c>
      <c r="L13" s="4">
        <v>665</v>
      </c>
      <c r="M13" s="4">
        <v>665</v>
      </c>
      <c r="N13" s="4" t="s">
        <v>58</v>
      </c>
      <c r="O13" s="4" t="s">
        <v>59</v>
      </c>
      <c r="P13" s="4" t="s">
        <v>33</v>
      </c>
      <c r="Q13" s="4">
        <v>0</v>
      </c>
      <c r="R13" s="7">
        <v>44928</v>
      </c>
      <c r="S13" s="6">
        <v>44962</v>
      </c>
      <c r="T13" s="4" t="s">
        <v>34</v>
      </c>
      <c r="U13" s="4">
        <v>665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57</v>
      </c>
      <c r="B14" s="4" t="s">
        <v>26</v>
      </c>
      <c r="C14" s="4" t="s">
        <v>41</v>
      </c>
      <c r="D14" s="4" t="s">
        <v>28</v>
      </c>
      <c r="E14" s="4" t="s">
        <v>37</v>
      </c>
      <c r="F14" s="6">
        <v>44946</v>
      </c>
      <c r="G14" s="6">
        <v>44947</v>
      </c>
      <c r="H14" s="4">
        <v>2</v>
      </c>
      <c r="I14" s="4">
        <v>1</v>
      </c>
      <c r="J14" s="4">
        <v>2</v>
      </c>
      <c r="K14" s="4" t="s">
        <v>30</v>
      </c>
      <c r="L14" s="4">
        <v>-665</v>
      </c>
      <c r="M14" s="4">
        <v>-665</v>
      </c>
      <c r="N14" s="4" t="s">
        <v>58</v>
      </c>
      <c r="O14" s="4" t="s">
        <v>59</v>
      </c>
      <c r="P14" s="4" t="s">
        <v>33</v>
      </c>
      <c r="Q14" s="4">
        <v>0</v>
      </c>
      <c r="R14" s="7">
        <v>44928</v>
      </c>
      <c r="S14" s="6">
        <v>44962</v>
      </c>
      <c r="T14" s="4" t="s">
        <v>34</v>
      </c>
      <c r="U14" s="4">
        <v>-665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60</v>
      </c>
      <c r="B15" s="4" t="s">
        <v>26</v>
      </c>
      <c r="C15" s="4" t="s">
        <v>27</v>
      </c>
      <c r="D15" s="4" t="s">
        <v>28</v>
      </c>
      <c r="E15" s="4" t="s">
        <v>37</v>
      </c>
      <c r="F15" s="6">
        <v>44946</v>
      </c>
      <c r="G15" s="6">
        <v>44947</v>
      </c>
      <c r="H15" s="4">
        <v>2</v>
      </c>
      <c r="I15" s="4">
        <v>1</v>
      </c>
      <c r="J15" s="4">
        <v>2</v>
      </c>
      <c r="K15" s="4" t="s">
        <v>30</v>
      </c>
      <c r="L15" s="4">
        <v>665</v>
      </c>
      <c r="M15" s="4">
        <v>665</v>
      </c>
      <c r="N15" s="4" t="s">
        <v>58</v>
      </c>
      <c r="O15" s="4" t="s">
        <v>59</v>
      </c>
      <c r="P15" s="4" t="s">
        <v>33</v>
      </c>
      <c r="Q15" s="4">
        <v>0</v>
      </c>
      <c r="R15" s="7">
        <v>44928</v>
      </c>
      <c r="S15" s="6">
        <v>44962</v>
      </c>
      <c r="T15" s="4" t="s">
        <v>34</v>
      </c>
      <c r="U15" s="4">
        <v>665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61</v>
      </c>
      <c r="B16" s="4" t="s">
        <v>26</v>
      </c>
      <c r="C16" s="4" t="s">
        <v>27</v>
      </c>
      <c r="D16" s="4" t="s">
        <v>28</v>
      </c>
      <c r="E16" s="4" t="s">
        <v>53</v>
      </c>
      <c r="F16" s="6">
        <v>44946</v>
      </c>
      <c r="G16" s="6">
        <v>44947</v>
      </c>
      <c r="H16" s="4">
        <v>2</v>
      </c>
      <c r="I16" s="4">
        <v>1</v>
      </c>
      <c r="J16" s="4">
        <v>2</v>
      </c>
      <c r="K16" s="4" t="s">
        <v>30</v>
      </c>
      <c r="L16" s="4">
        <v>665</v>
      </c>
      <c r="M16" s="4">
        <v>665</v>
      </c>
      <c r="N16" s="4" t="s">
        <v>58</v>
      </c>
      <c r="O16" s="4" t="s">
        <v>59</v>
      </c>
      <c r="P16" s="4" t="s">
        <v>33</v>
      </c>
      <c r="Q16" s="4">
        <v>0</v>
      </c>
      <c r="R16" s="7">
        <v>44928</v>
      </c>
      <c r="S16" s="6">
        <v>44962</v>
      </c>
      <c r="T16" s="4" t="s">
        <v>34</v>
      </c>
      <c r="U16" s="4">
        <v>665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62</v>
      </c>
      <c r="B17" s="4" t="s">
        <v>26</v>
      </c>
      <c r="C17" s="4" t="s">
        <v>27</v>
      </c>
      <c r="D17" s="4" t="s">
        <v>28</v>
      </c>
      <c r="E17" s="4" t="s">
        <v>29</v>
      </c>
      <c r="F17" s="6">
        <v>44946</v>
      </c>
      <c r="G17" s="6">
        <v>44947</v>
      </c>
      <c r="H17" s="4">
        <v>2</v>
      </c>
      <c r="I17" s="4">
        <v>1</v>
      </c>
      <c r="J17" s="4">
        <v>2</v>
      </c>
      <c r="K17" s="4" t="s">
        <v>30</v>
      </c>
      <c r="L17" s="4">
        <v>651</v>
      </c>
      <c r="M17" s="4">
        <v>651</v>
      </c>
      <c r="N17" s="4" t="s">
        <v>63</v>
      </c>
      <c r="O17" s="4" t="s">
        <v>59</v>
      </c>
      <c r="P17" s="4" t="s">
        <v>33</v>
      </c>
      <c r="Q17" s="4">
        <v>0</v>
      </c>
      <c r="R17" s="7">
        <v>44933</v>
      </c>
      <c r="S17" s="6">
        <v>44962</v>
      </c>
      <c r="T17" s="4" t="s">
        <v>34</v>
      </c>
      <c r="U17" s="4">
        <v>651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64</v>
      </c>
      <c r="B18" s="4" t="s">
        <v>26</v>
      </c>
      <c r="C18" s="4" t="s">
        <v>27</v>
      </c>
      <c r="D18" s="4" t="s">
        <v>28</v>
      </c>
      <c r="E18" s="4" t="s">
        <v>65</v>
      </c>
      <c r="F18" s="6">
        <v>44946</v>
      </c>
      <c r="G18" s="6">
        <v>44947</v>
      </c>
      <c r="H18" s="4">
        <v>1</v>
      </c>
      <c r="I18" s="4">
        <v>1</v>
      </c>
      <c r="J18" s="4">
        <v>1</v>
      </c>
      <c r="K18" s="4" t="s">
        <v>30</v>
      </c>
      <c r="L18" s="4">
        <v>318.5</v>
      </c>
      <c r="M18" s="4">
        <v>318.5</v>
      </c>
      <c r="N18" s="4" t="s">
        <v>66</v>
      </c>
      <c r="O18" s="4" t="s">
        <v>59</v>
      </c>
      <c r="P18" s="4" t="s">
        <v>33</v>
      </c>
      <c r="Q18" s="4">
        <v>0</v>
      </c>
      <c r="R18" s="7">
        <v>44933</v>
      </c>
      <c r="S18" s="6">
        <v>44962</v>
      </c>
      <c r="T18" s="4" t="s">
        <v>34</v>
      </c>
      <c r="U18" s="4">
        <v>318.5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67</v>
      </c>
      <c r="B19" s="4" t="s">
        <v>26</v>
      </c>
      <c r="C19" s="4" t="s">
        <v>27</v>
      </c>
      <c r="D19" s="4" t="s">
        <v>28</v>
      </c>
      <c r="E19" s="4" t="s">
        <v>37</v>
      </c>
      <c r="F19" s="6">
        <v>44947</v>
      </c>
      <c r="G19" s="6">
        <v>44948</v>
      </c>
      <c r="H19" s="4">
        <v>1</v>
      </c>
      <c r="I19" s="4">
        <v>1</v>
      </c>
      <c r="J19" s="4">
        <v>1</v>
      </c>
      <c r="K19" s="4" t="s">
        <v>30</v>
      </c>
      <c r="L19" s="4">
        <v>412.3</v>
      </c>
      <c r="M19" s="4">
        <v>412.3</v>
      </c>
      <c r="N19" s="4" t="s">
        <v>68</v>
      </c>
      <c r="O19" s="4" t="s">
        <v>69</v>
      </c>
      <c r="P19" s="4" t="s">
        <v>33</v>
      </c>
      <c r="Q19" s="4">
        <v>0</v>
      </c>
      <c r="R19" s="7">
        <v>44931</v>
      </c>
      <c r="S19" s="6">
        <v>44963</v>
      </c>
      <c r="T19" s="4" t="s">
        <v>34</v>
      </c>
      <c r="U19" s="4">
        <v>412.3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70</v>
      </c>
      <c r="B20" s="4" t="s">
        <v>26</v>
      </c>
      <c r="C20" s="4" t="s">
        <v>27</v>
      </c>
      <c r="D20" s="4" t="s">
        <v>28</v>
      </c>
      <c r="E20" s="4" t="s">
        <v>37</v>
      </c>
      <c r="F20" s="6">
        <v>44944</v>
      </c>
      <c r="G20" s="6">
        <v>44948</v>
      </c>
      <c r="H20" s="4">
        <v>1</v>
      </c>
      <c r="I20" s="4">
        <v>4</v>
      </c>
      <c r="J20" s="4">
        <v>4</v>
      </c>
      <c r="K20" s="4" t="s">
        <v>30</v>
      </c>
      <c r="L20" s="4">
        <v>1409.8</v>
      </c>
      <c r="M20" s="4">
        <v>1409.8</v>
      </c>
      <c r="N20" s="4" t="s">
        <v>71</v>
      </c>
      <c r="O20" s="4" t="s">
        <v>69</v>
      </c>
      <c r="P20" s="4" t="s">
        <v>33</v>
      </c>
      <c r="Q20" s="4">
        <v>0</v>
      </c>
      <c r="R20" s="7">
        <v>44932</v>
      </c>
      <c r="S20" s="6">
        <v>44963</v>
      </c>
      <c r="T20" s="4" t="s">
        <v>34</v>
      </c>
      <c r="U20" s="4">
        <v>1409.8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72</v>
      </c>
      <c r="B21" s="4" t="s">
        <v>26</v>
      </c>
      <c r="C21" s="4" t="s">
        <v>27</v>
      </c>
      <c r="D21" s="4" t="s">
        <v>28</v>
      </c>
      <c r="E21" s="4" t="s">
        <v>48</v>
      </c>
      <c r="F21" s="6">
        <v>44944</v>
      </c>
      <c r="G21" s="6">
        <v>44948</v>
      </c>
      <c r="H21" s="4">
        <v>1</v>
      </c>
      <c r="I21" s="4">
        <v>4</v>
      </c>
      <c r="J21" s="4">
        <v>4</v>
      </c>
      <c r="K21" s="4" t="s">
        <v>30</v>
      </c>
      <c r="L21" s="4">
        <v>1380.4</v>
      </c>
      <c r="M21" s="4">
        <v>1380.4</v>
      </c>
      <c r="N21" s="4" t="s">
        <v>71</v>
      </c>
      <c r="O21" s="4" t="s">
        <v>69</v>
      </c>
      <c r="P21" s="4" t="s">
        <v>33</v>
      </c>
      <c r="Q21" s="4">
        <v>0</v>
      </c>
      <c r="R21" s="7">
        <v>44932</v>
      </c>
      <c r="S21" s="6">
        <v>44963</v>
      </c>
      <c r="T21" s="4" t="s">
        <v>34</v>
      </c>
      <c r="U21" s="4">
        <v>1380.4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73</v>
      </c>
      <c r="B22" s="4" t="s">
        <v>26</v>
      </c>
      <c r="C22" s="4" t="s">
        <v>27</v>
      </c>
      <c r="D22" s="4" t="s">
        <v>74</v>
      </c>
      <c r="E22" s="4" t="s">
        <v>75</v>
      </c>
      <c r="F22" s="6">
        <v>44947</v>
      </c>
      <c r="G22" s="6">
        <v>44948</v>
      </c>
      <c r="H22" s="4">
        <v>4</v>
      </c>
      <c r="I22" s="4">
        <v>1</v>
      </c>
      <c r="J22" s="4">
        <v>4</v>
      </c>
      <c r="K22" s="4" t="s">
        <v>30</v>
      </c>
      <c r="L22" s="4">
        <v>1400</v>
      </c>
      <c r="M22" s="4">
        <v>1400</v>
      </c>
      <c r="N22" s="4" t="s">
        <v>76</v>
      </c>
      <c r="O22" s="4" t="s">
        <v>69</v>
      </c>
      <c r="P22" s="4" t="s">
        <v>33</v>
      </c>
      <c r="Q22" s="4">
        <v>0</v>
      </c>
      <c r="R22" s="7">
        <v>44943</v>
      </c>
      <c r="S22" s="6">
        <v>44963</v>
      </c>
      <c r="T22" s="4" t="s">
        <v>34</v>
      </c>
      <c r="U22" s="4">
        <v>1400</v>
      </c>
      <c r="V22" s="4">
        <v>0</v>
      </c>
      <c r="W22" s="4">
        <v>0</v>
      </c>
      <c r="X22" s="4" t="s">
        <v>35</v>
      </c>
      <c r="Y22" s="4" t="s">
        <v>77</v>
      </c>
    </row>
    <row r="23" s="4" customFormat="1" spans="1:25">
      <c r="A23" s="4" t="s">
        <v>78</v>
      </c>
      <c r="B23" s="4" t="s">
        <v>26</v>
      </c>
      <c r="C23" s="4" t="s">
        <v>27</v>
      </c>
      <c r="D23" s="4" t="s">
        <v>79</v>
      </c>
      <c r="E23" s="4" t="s">
        <v>80</v>
      </c>
      <c r="F23" s="6">
        <v>44947</v>
      </c>
      <c r="G23" s="6">
        <v>44948</v>
      </c>
      <c r="H23" s="4">
        <v>1</v>
      </c>
      <c r="I23" s="4">
        <v>1</v>
      </c>
      <c r="J23" s="4">
        <v>1</v>
      </c>
      <c r="K23" s="4" t="s">
        <v>30</v>
      </c>
      <c r="L23" s="4">
        <v>232.56</v>
      </c>
      <c r="M23" s="4">
        <v>232.56</v>
      </c>
      <c r="N23" s="4" t="s">
        <v>81</v>
      </c>
      <c r="O23" s="4" t="s">
        <v>69</v>
      </c>
      <c r="P23" s="4" t="s">
        <v>33</v>
      </c>
      <c r="Q23" s="4">
        <v>0</v>
      </c>
      <c r="R23" s="7">
        <v>44947</v>
      </c>
      <c r="S23" s="6">
        <v>44963</v>
      </c>
      <c r="T23" s="4" t="s">
        <v>34</v>
      </c>
      <c r="U23" s="4">
        <v>232.56</v>
      </c>
      <c r="V23" s="4">
        <v>0</v>
      </c>
      <c r="W23" s="4">
        <v>0</v>
      </c>
      <c r="X23" s="4" t="s">
        <v>82</v>
      </c>
      <c r="Y23" s="4" t="s">
        <v>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"/>
  <sheetViews>
    <sheetView tabSelected="1" workbookViewId="0">
      <selection activeCell="A27" sqref="A27:E31"/>
    </sheetView>
  </sheetViews>
  <sheetFormatPr defaultColWidth="9" defaultRowHeight="13.5"/>
  <cols>
    <col min="1" max="1" width="12.625" style="4"/>
    <col min="2" max="3" width="10.375" style="4"/>
    <col min="4" max="5" width="9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</v>
      </c>
    </row>
    <row r="2" s="4" customFormat="1" spans="1:10">
      <c r="A2" s="8" t="s">
        <v>85</v>
      </c>
      <c r="B2" s="6">
        <v>44944</v>
      </c>
      <c r="C2" s="6">
        <v>44946</v>
      </c>
      <c r="D2" s="4">
        <v>697.5</v>
      </c>
      <c r="E2" s="4">
        <v>697.5</v>
      </c>
      <c r="F2" s="9" t="s">
        <v>86</v>
      </c>
      <c r="G2" s="4">
        <f>D2-E2</f>
        <v>0</v>
      </c>
      <c r="H2" s="4" t="str">
        <f>$H$1&amp;F2</f>
        <v>，202301082212430071</v>
      </c>
      <c r="I2" s="4" t="e">
        <f>VLOOKUP(A2,HOP!A:U,21,0)</f>
        <v>#N/A</v>
      </c>
      <c r="J2" s="4">
        <v>1.8</v>
      </c>
    </row>
    <row r="3" s="4" customFormat="1" spans="1:10">
      <c r="A3" s="8" t="s">
        <v>87</v>
      </c>
      <c r="B3" s="6">
        <v>44945</v>
      </c>
      <c r="C3" s="6">
        <v>44946</v>
      </c>
      <c r="D3" s="4">
        <v>366</v>
      </c>
      <c r="E3" s="4">
        <v>366</v>
      </c>
      <c r="F3" s="9" t="s">
        <v>88</v>
      </c>
      <c r="G3" s="4">
        <f t="shared" ref="G3:G20" si="0">D3-E3</f>
        <v>0</v>
      </c>
      <c r="H3" s="4" t="str">
        <f t="shared" ref="H3:H20" si="1">$H$1&amp;F3</f>
        <v>，202301190815410071</v>
      </c>
      <c r="I3" s="4" t="e">
        <f>VLOOKUP(A3,HOP!A:U,21,0)</f>
        <v>#N/A</v>
      </c>
      <c r="J3" s="4">
        <v>1.19</v>
      </c>
    </row>
    <row r="4" s="4" customFormat="1" hidden="1" spans="1:9">
      <c r="A4" s="5">
        <v>999222268576275</v>
      </c>
      <c r="B4" s="6">
        <v>44945</v>
      </c>
      <c r="C4" s="6">
        <v>44946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10">
      <c r="A5" s="8" t="s">
        <v>89</v>
      </c>
      <c r="B5" s="6">
        <v>44945</v>
      </c>
      <c r="C5" s="6">
        <v>44946</v>
      </c>
      <c r="D5" s="4">
        <v>366</v>
      </c>
      <c r="E5" s="4">
        <v>366</v>
      </c>
      <c r="F5" s="9" t="s">
        <v>90</v>
      </c>
      <c r="G5" s="4">
        <f t="shared" si="0"/>
        <v>0</v>
      </c>
      <c r="H5" s="4" t="str">
        <f t="shared" si="1"/>
        <v>，202301191123400034</v>
      </c>
      <c r="I5" s="4" t="e">
        <f>VLOOKUP(A5,HOP!A:U,21,0)</f>
        <v>#N/A</v>
      </c>
      <c r="J5" s="4">
        <v>1.19</v>
      </c>
    </row>
    <row r="6" s="4" customFormat="1" spans="1:10">
      <c r="A6" s="8" t="s">
        <v>91</v>
      </c>
      <c r="B6" s="6">
        <v>44945</v>
      </c>
      <c r="C6" s="6">
        <v>44946</v>
      </c>
      <c r="D6" s="4">
        <v>666.4</v>
      </c>
      <c r="E6" s="4">
        <v>666.4</v>
      </c>
      <c r="F6" s="9" t="s">
        <v>92</v>
      </c>
      <c r="G6" s="4">
        <f t="shared" si="0"/>
        <v>0</v>
      </c>
      <c r="H6" s="4" t="str">
        <f t="shared" si="1"/>
        <v>，202301191135160020</v>
      </c>
      <c r="I6" s="4" t="e">
        <f>VLOOKUP(A6,HOP!A:U,21,0)</f>
        <v>#N/A</v>
      </c>
      <c r="J6" s="4">
        <v>1.19</v>
      </c>
    </row>
    <row r="7" s="4" customFormat="1" spans="1:10">
      <c r="A7" s="8" t="s">
        <v>93</v>
      </c>
      <c r="B7" s="6">
        <v>44945</v>
      </c>
      <c r="C7" s="6">
        <v>44946</v>
      </c>
      <c r="D7" s="4">
        <v>333.2</v>
      </c>
      <c r="E7" s="4">
        <v>333.2</v>
      </c>
      <c r="F7" s="9" t="s">
        <v>94</v>
      </c>
      <c r="G7" s="4">
        <f t="shared" si="0"/>
        <v>0</v>
      </c>
      <c r="H7" s="4" t="str">
        <f t="shared" si="1"/>
        <v>，202301191324590071</v>
      </c>
      <c r="I7" s="4" t="e">
        <f>VLOOKUP(A7,HOP!A:U,21,0)</f>
        <v>#N/A</v>
      </c>
      <c r="J7" s="4">
        <v>1.19</v>
      </c>
    </row>
    <row r="8" s="4" customFormat="1" spans="1:10">
      <c r="A8" s="8" t="s">
        <v>95</v>
      </c>
      <c r="B8" s="6">
        <v>44945</v>
      </c>
      <c r="C8" s="6">
        <v>44946</v>
      </c>
      <c r="D8" s="4">
        <v>333.2</v>
      </c>
      <c r="E8" s="4">
        <v>333.2</v>
      </c>
      <c r="F8" s="9" t="s">
        <v>96</v>
      </c>
      <c r="G8" s="4">
        <f t="shared" si="0"/>
        <v>0</v>
      </c>
      <c r="H8" s="4" t="str">
        <f t="shared" si="1"/>
        <v>，202301191644110021</v>
      </c>
      <c r="I8" s="4" t="e">
        <f>VLOOKUP(A8,HOP!A:U,21,0)</f>
        <v>#N/A</v>
      </c>
      <c r="J8" s="4">
        <v>1.19</v>
      </c>
    </row>
    <row r="9" s="4" customFormat="1" spans="1:10">
      <c r="A9" s="8" t="s">
        <v>97</v>
      </c>
      <c r="B9" s="6">
        <v>44945</v>
      </c>
      <c r="C9" s="6">
        <v>44946</v>
      </c>
      <c r="D9" s="4">
        <v>683.2</v>
      </c>
      <c r="E9" s="4">
        <v>683.2</v>
      </c>
      <c r="F9" s="9" t="s">
        <v>98</v>
      </c>
      <c r="G9" s="4">
        <f t="shared" si="0"/>
        <v>0</v>
      </c>
      <c r="H9" s="4" t="str">
        <f t="shared" si="1"/>
        <v>，202301191827420021</v>
      </c>
      <c r="I9" s="4" t="e">
        <f>VLOOKUP(A9,HOP!A:U,21,0)</f>
        <v>#N/A</v>
      </c>
      <c r="J9" s="4">
        <v>1.19</v>
      </c>
    </row>
    <row r="10" s="4" customFormat="1" hidden="1" spans="1:9">
      <c r="A10" s="5">
        <v>999222274847576</v>
      </c>
      <c r="B10" s="6">
        <v>44945</v>
      </c>
      <c r="C10" s="6">
        <v>44946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999222059275015</v>
      </c>
      <c r="B11" s="6">
        <v>44946</v>
      </c>
      <c r="C11" s="6">
        <v>44947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10">
      <c r="A12" s="8" t="s">
        <v>99</v>
      </c>
      <c r="B12" s="6">
        <v>44946</v>
      </c>
      <c r="C12" s="6">
        <v>44947</v>
      </c>
      <c r="D12" s="4">
        <v>665</v>
      </c>
      <c r="E12" s="4">
        <v>665</v>
      </c>
      <c r="F12" s="9" t="s">
        <v>100</v>
      </c>
      <c r="G12" s="4">
        <f t="shared" si="0"/>
        <v>0</v>
      </c>
      <c r="H12" s="4" t="str">
        <f t="shared" si="1"/>
        <v>，202301021746590034</v>
      </c>
      <c r="I12" s="4" t="e">
        <f>VLOOKUP(A12,HOP!A:U,21,0)</f>
        <v>#N/A</v>
      </c>
      <c r="J12" s="4">
        <v>1.2</v>
      </c>
    </row>
    <row r="13" s="4" customFormat="1" spans="1:10">
      <c r="A13" s="8" t="s">
        <v>101</v>
      </c>
      <c r="B13" s="6">
        <v>44946</v>
      </c>
      <c r="C13" s="6">
        <v>44947</v>
      </c>
      <c r="D13" s="4">
        <v>665</v>
      </c>
      <c r="E13" s="4">
        <v>665</v>
      </c>
      <c r="F13" s="9" t="s">
        <v>102</v>
      </c>
      <c r="G13" s="4">
        <f t="shared" si="0"/>
        <v>0</v>
      </c>
      <c r="H13" s="4" t="str">
        <f t="shared" si="1"/>
        <v>，202301021750390021</v>
      </c>
      <c r="I13" s="4" t="e">
        <f>VLOOKUP(A13,HOP!A:U,21,0)</f>
        <v>#N/A</v>
      </c>
      <c r="J13" s="4">
        <v>1.2</v>
      </c>
    </row>
    <row r="14" s="4" customFormat="1" spans="1:10">
      <c r="A14" s="8" t="s">
        <v>103</v>
      </c>
      <c r="B14" s="6">
        <v>44946</v>
      </c>
      <c r="C14" s="6">
        <v>44947</v>
      </c>
      <c r="D14" s="4">
        <v>651</v>
      </c>
      <c r="E14" s="4">
        <v>651</v>
      </c>
      <c r="F14" s="9" t="s">
        <v>104</v>
      </c>
      <c r="G14" s="4">
        <f t="shared" si="0"/>
        <v>0</v>
      </c>
      <c r="H14" s="4" t="str">
        <f t="shared" si="1"/>
        <v>，202301072311330020</v>
      </c>
      <c r="I14" s="4" t="e">
        <f>VLOOKUP(A14,HOP!A:U,21,0)</f>
        <v>#N/A</v>
      </c>
      <c r="J14" s="4">
        <v>1.7</v>
      </c>
    </row>
    <row r="15" s="4" customFormat="1" spans="1:10">
      <c r="A15" s="8" t="s">
        <v>105</v>
      </c>
      <c r="B15" s="6">
        <v>44946</v>
      </c>
      <c r="C15" s="6">
        <v>44947</v>
      </c>
      <c r="D15" s="4">
        <v>318.5</v>
      </c>
      <c r="E15" s="4">
        <v>318.5</v>
      </c>
      <c r="F15" s="9" t="s">
        <v>106</v>
      </c>
      <c r="G15" s="4">
        <f t="shared" si="0"/>
        <v>0</v>
      </c>
      <c r="H15" s="4" t="str">
        <f t="shared" si="1"/>
        <v>，202301072311310071</v>
      </c>
      <c r="I15" s="4" t="e">
        <f>VLOOKUP(A15,HOP!A:U,21,0)</f>
        <v>#N/A</v>
      </c>
      <c r="J15" s="4">
        <v>1.7</v>
      </c>
    </row>
    <row r="16" s="4" customFormat="1" spans="1:10">
      <c r="A16" s="8" t="s">
        <v>107</v>
      </c>
      <c r="B16" s="6">
        <v>44947</v>
      </c>
      <c r="C16" s="6">
        <v>44948</v>
      </c>
      <c r="D16" s="4">
        <v>412.3</v>
      </c>
      <c r="E16" s="4">
        <v>412.3</v>
      </c>
      <c r="F16" s="9" t="s">
        <v>108</v>
      </c>
      <c r="G16" s="4">
        <f t="shared" si="0"/>
        <v>0</v>
      </c>
      <c r="H16" s="4" t="str">
        <f t="shared" si="1"/>
        <v>，202301051919000071</v>
      </c>
      <c r="I16" s="4" t="e">
        <f>VLOOKUP(A16,HOP!A:U,21,0)</f>
        <v>#N/A</v>
      </c>
      <c r="J16" s="4">
        <v>1.5</v>
      </c>
    </row>
    <row r="17" s="4" customFormat="1" spans="1:10">
      <c r="A17" s="8" t="s">
        <v>109</v>
      </c>
      <c r="B17" s="6">
        <v>44944</v>
      </c>
      <c r="C17" s="6">
        <v>44948</v>
      </c>
      <c r="D17" s="4">
        <v>1409.8</v>
      </c>
      <c r="E17" s="4">
        <v>1409.8</v>
      </c>
      <c r="F17" s="9" t="s">
        <v>110</v>
      </c>
      <c r="G17" s="4">
        <f t="shared" si="0"/>
        <v>0</v>
      </c>
      <c r="H17" s="4" t="str">
        <f t="shared" si="1"/>
        <v>，202301062315360071</v>
      </c>
      <c r="I17" s="4" t="e">
        <f>VLOOKUP(A17,HOP!A:U,21,0)</f>
        <v>#N/A</v>
      </c>
      <c r="J17" s="4">
        <v>1.6</v>
      </c>
    </row>
    <row r="18" s="4" customFormat="1" spans="1:10">
      <c r="A18" s="8" t="s">
        <v>111</v>
      </c>
      <c r="B18" s="6">
        <v>44944</v>
      </c>
      <c r="C18" s="6">
        <v>44948</v>
      </c>
      <c r="D18" s="4">
        <v>1380.4</v>
      </c>
      <c r="E18" s="4">
        <v>1380.4</v>
      </c>
      <c r="F18" s="9" t="s">
        <v>112</v>
      </c>
      <c r="G18" s="4">
        <f t="shared" si="0"/>
        <v>0</v>
      </c>
      <c r="H18" s="4" t="str">
        <f t="shared" si="1"/>
        <v>，202301062309480068</v>
      </c>
      <c r="I18" s="4" t="e">
        <f>VLOOKUP(A18,HOP!A:U,21,0)</f>
        <v>#N/A</v>
      </c>
      <c r="J18" s="4">
        <v>1.6</v>
      </c>
    </row>
    <row r="19" s="4" customFormat="1" spans="1:10">
      <c r="A19" s="8" t="s">
        <v>113</v>
      </c>
      <c r="B19" s="6">
        <v>44947</v>
      </c>
      <c r="C19" s="6">
        <v>44948</v>
      </c>
      <c r="D19" s="4">
        <v>1400</v>
      </c>
      <c r="E19" s="4">
        <v>1400</v>
      </c>
      <c r="F19" s="9" t="s">
        <v>114</v>
      </c>
      <c r="G19" s="4">
        <f t="shared" si="0"/>
        <v>0</v>
      </c>
      <c r="H19" s="4" t="str">
        <f t="shared" si="1"/>
        <v>，202301171819400020</v>
      </c>
      <c r="I19" s="4" t="e">
        <f>VLOOKUP(A19,HOP!A:U,21,0)</f>
        <v>#N/A</v>
      </c>
      <c r="J19" s="4">
        <v>1.17</v>
      </c>
    </row>
    <row r="20" s="4" customFormat="1" spans="1:9">
      <c r="A20" s="5">
        <v>999222295734497</v>
      </c>
      <c r="B20" s="6">
        <v>44947</v>
      </c>
      <c r="C20" s="6">
        <v>44948</v>
      </c>
      <c r="D20" s="4">
        <v>232.56</v>
      </c>
      <c r="E20" s="4" t="str">
        <f>VLOOKUP(A20,HOP!A:L,12,0)</f>
        <v>232.56</v>
      </c>
      <c r="F20" s="4" t="str">
        <f>VLOOKUP(A20,HOP!A:C,3,0)</f>
        <v>2968178</v>
      </c>
      <c r="G20" s="4">
        <f t="shared" si="0"/>
        <v>0</v>
      </c>
      <c r="H20" s="4" t="str">
        <f t="shared" si="1"/>
        <v>，2968178</v>
      </c>
      <c r="I20" s="4" t="str">
        <f>VLOOKUP(A20,HOP!A:U,21,0)</f>
        <v>直采</v>
      </c>
    </row>
    <row r="22" spans="4:4">
      <c r="D22" s="4">
        <f>SUM(D2:D21)</f>
        <v>10580.06</v>
      </c>
    </row>
    <row r="27" spans="1:5">
      <c r="A27" s="4" t="s">
        <v>115</v>
      </c>
      <c r="D27" s="4">
        <v>232.56</v>
      </c>
      <c r="E27" s="4">
        <v>267.47</v>
      </c>
    </row>
    <row r="28" spans="1:5">
      <c r="A28" s="4" t="s">
        <v>116</v>
      </c>
      <c r="D28" s="4">
        <v>10347.5</v>
      </c>
      <c r="E28" s="4">
        <v>11900.8</v>
      </c>
    </row>
    <row r="29" spans="1:5">
      <c r="A29" s="4" t="s">
        <v>117</v>
      </c>
      <c r="D29" s="4">
        <f>SUBTOTAL(9,D27:D28)</f>
        <v>10580.06</v>
      </c>
      <c r="E29" s="4">
        <f>SUBTOTAL(9,E27:E28)</f>
        <v>12168.27</v>
      </c>
    </row>
    <row r="30" spans="1:1">
      <c r="A30" s="4" t="s">
        <v>118</v>
      </c>
    </row>
  </sheetData>
  <autoFilter ref="A1:XFD22">
    <filterColumn colId="3">
      <filters blank="1">
        <filter val="1400"/>
        <filter val="651"/>
        <filter val="333.2"/>
        <filter val="683.2"/>
        <filter val="412.3"/>
        <filter val="666.4"/>
        <filter val="1380.4"/>
        <filter val="665"/>
        <filter val="318.5"/>
        <filter val="697.5"/>
        <filter val="366"/>
        <filter val="232.56"/>
        <filter val="10580.06"/>
        <filter val="1409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119</v>
      </c>
      <c r="B1" s="2" t="s">
        <v>120</v>
      </c>
      <c r="C1" s="2" t="s">
        <v>121</v>
      </c>
      <c r="D1" s="2" t="s">
        <v>122</v>
      </c>
      <c r="E1" s="2" t="s">
        <v>13</v>
      </c>
      <c r="F1" s="2" t="s">
        <v>5</v>
      </c>
      <c r="G1" s="2" t="s">
        <v>6</v>
      </c>
      <c r="H1" s="2" t="s">
        <v>123</v>
      </c>
      <c r="I1" s="2" t="s">
        <v>124</v>
      </c>
      <c r="J1" s="2" t="s">
        <v>125</v>
      </c>
      <c r="K1" s="2" t="s">
        <v>126</v>
      </c>
      <c r="L1" s="2" t="s">
        <v>127</v>
      </c>
      <c r="M1" s="2" t="s">
        <v>128</v>
      </c>
      <c r="N1" s="2" t="s">
        <v>129</v>
      </c>
      <c r="O1" s="2" t="s">
        <v>130</v>
      </c>
      <c r="P1" s="2" t="s">
        <v>131</v>
      </c>
      <c r="Q1" s="2" t="s">
        <v>132</v>
      </c>
      <c r="R1" s="2" t="s">
        <v>133</v>
      </c>
      <c r="S1" s="2" t="s">
        <v>134</v>
      </c>
      <c r="T1" s="2" t="s">
        <v>135</v>
      </c>
      <c r="U1" s="2" t="s">
        <v>136</v>
      </c>
      <c r="V1" s="2" t="s">
        <v>137</v>
      </c>
    </row>
    <row r="2" s="1" customFormat="1" spans="1:22">
      <c r="A2" s="3">
        <v>999222295734497</v>
      </c>
      <c r="B2" s="1" t="s">
        <v>138</v>
      </c>
      <c r="C2" s="1" t="s">
        <v>139</v>
      </c>
      <c r="D2" s="1" t="s">
        <v>140</v>
      </c>
      <c r="E2" s="1" t="s">
        <v>81</v>
      </c>
      <c r="F2" s="1" t="s">
        <v>138</v>
      </c>
      <c r="G2" s="1" t="s">
        <v>141</v>
      </c>
      <c r="H2" s="1" t="s">
        <v>142</v>
      </c>
      <c r="I2" s="1" t="s">
        <v>143</v>
      </c>
      <c r="J2" s="1" t="s">
        <v>144</v>
      </c>
      <c r="K2" s="1" t="s">
        <v>143</v>
      </c>
      <c r="L2" s="1" t="s">
        <v>143</v>
      </c>
      <c r="M2" s="1" t="s">
        <v>145</v>
      </c>
      <c r="N2" s="1" t="s">
        <v>145</v>
      </c>
      <c r="O2" s="1" t="s">
        <v>146</v>
      </c>
      <c r="P2" s="1" t="s">
        <v>147</v>
      </c>
      <c r="Q2" s="1" t="s">
        <v>148</v>
      </c>
      <c r="R2" s="1" t="s">
        <v>149</v>
      </c>
      <c r="S2" s="1" t="s">
        <v>150</v>
      </c>
      <c r="T2" s="1" t="s">
        <v>151</v>
      </c>
      <c r="U2" s="1" t="s">
        <v>152</v>
      </c>
      <c r="V2" s="1" t="s">
        <v>153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2023-02-06T01:23:01Z</dcterms:created>
  <dcterms:modified xsi:type="dcterms:W3CDTF">2023-02-06T01:48:07Z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30B3B0643E76413688D548C016F9B63C</vt:lpwstr>
  </property>
  <property fmtid="{D5CDD505-2E9C-101B-9397-08002B2CF9AE}" pid="3" name="KSOProductBuildVer">
    <vt:lpwstr>2052-11.1.0.13703</vt:lpwstr>
  </property>
</Properties>
</file>