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<sst xmlns="http://schemas.openxmlformats.org/spreadsheetml/2006/main" count="253" uniqueCount="131">
  <si>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</si>
  <si>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</si>
  <si>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</si>
  <si>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</si>
  <si>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</si>
  <si>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</si>
  <si>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</si>
  <si>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</si>
  <si>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</si>
  <si>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</si>
  <si>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</si>
  <si>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</si>
  <si>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</si>
  <si>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</si>
  <si>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</si>
  <si>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</si>
  <si>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</si>
  <si>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</si>
  <si>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</si>
  <si>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</si>
  <si>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</si>
  <si>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</si>
  <si>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</si>
  <si>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</si>
  <si>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</si>
  <si>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999222087445066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</si>
  <si>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</si>
  <si>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</si>
  <si>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</si>
  <si>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</si>
  <si>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</si>
  <si>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王芳</t>
  </si>
  <si>
    <t>CA363230208CNY</t>
  </si>
  <si>
    <t>未提现</t>
  </si>
  <si>
    <t>携程开票</t>
  </si>
  <si>
    <t xml:space="preserve">	</t>
  </si>
  <si>
    <t xml:space="preserve">999222197315859	</t>
  </si>
  <si>
    <t>商务城景双床房&lt;特惠专享&gt;&lt;双人入住&gt;&lt;日历房套餐高价值&gt;&lt;双早&gt;&lt;新酒店礼盒&gt;</t>
  </si>
  <si>
    <t>周怡玲</t>
  </si>
  <si>
    <t xml:space="preserve">999222271779825	</t>
  </si>
  <si>
    <t>[梅州]梅州客都大酒店(100660732)</t>
  </si>
  <si>
    <t>商务大床房&lt;特惠专享&gt;&lt;双人入住&gt;&lt;双早&gt;</t>
  </si>
  <si>
    <t>李桂英</t>
  </si>
  <si>
    <t xml:space="preserve">2963207	</t>
  </si>
  <si>
    <t xml:space="preserve">999222314672414	</t>
  </si>
  <si>
    <t>[梅州]梅州麓湖山酒店(67856423)</t>
  </si>
  <si>
    <t>标准双床房&lt;双人入住&gt;&lt;升级特惠&gt;&lt;双早&gt;&lt;新高价值日历房套餐&gt;&lt;新酒店礼盒&gt;</t>
  </si>
  <si>
    <t>赵青</t>
  </si>
  <si>
    <t xml:space="preserve">1939480	</t>
  </si>
  <si>
    <t xml:space="preserve">999222314904033	</t>
  </si>
  <si>
    <t>[梅州]梅州客天下艺术家园酒店(83268462)</t>
  </si>
  <si>
    <t>客家民俗大床房&lt;超值特惠&gt;&lt;双人入住&gt;&lt;双早&gt;&lt;日历房套餐高价值&gt;&lt;新酒店礼盒&gt;</t>
  </si>
  <si>
    <t>卢乃灵</t>
  </si>
  <si>
    <t xml:space="preserve">2972151	</t>
  </si>
  <si>
    <t xml:space="preserve">718872	</t>
  </si>
  <si>
    <t xml:space="preserve">999222314915183	</t>
  </si>
  <si>
    <t>卢翠容</t>
  </si>
  <si>
    <t xml:space="preserve">2972156	</t>
  </si>
  <si>
    <t xml:space="preserve">718871	</t>
  </si>
  <si>
    <t xml:space="preserve">999222314923943	</t>
  </si>
  <si>
    <t>[蕉岭]蕉岭培鸿乡墅(100954969)</t>
  </si>
  <si>
    <t>乡韵双人房&lt;超值特惠&gt;&lt;双人入住&gt;&lt;双早&gt;</t>
  </si>
  <si>
    <t>陈卫东</t>
  </si>
  <si>
    <t xml:space="preserve">999222315040657	</t>
  </si>
  <si>
    <t>饶淑娟</t>
  </si>
  <si>
    <t xml:space="preserve">999222317419683	</t>
  </si>
  <si>
    <t>秋田双人房&lt;超值特惠&gt;&lt;双人入住&gt;&lt;双早&gt;</t>
  </si>
  <si>
    <t>童泰盛</t>
  </si>
  <si>
    <t xml:space="preserve">999222317461527	</t>
  </si>
  <si>
    <t>钟利红</t>
  </si>
  <si>
    <t>,</t>
  </si>
  <si>
    <t>999222087445066</t>
  </si>
  <si>
    <t>202301051558370020</t>
  </si>
  <si>
    <t>999222197315859</t>
  </si>
  <si>
    <t>202301141732170034</t>
  </si>
  <si>
    <t>999222314672414</t>
  </si>
  <si>
    <t>202301231516060025</t>
  </si>
  <si>
    <t>999222314923943</t>
  </si>
  <si>
    <t>202301231600000025</t>
  </si>
  <si>
    <t>999222315040657</t>
  </si>
  <si>
    <t>202301231610000071</t>
  </si>
  <si>
    <t>999222317419683</t>
  </si>
  <si>
    <t>202301231824090071</t>
  </si>
  <si>
    <t>999222317461527</t>
  </si>
  <si>
    <t>202301231824330068</t>
  </si>
  <si>
    <t>A230208093408481</t>
  </si>
  <si>
    <t>房集：i230208093304 3974元</t>
  </si>
  <si>
    <t>CNY / HKD 当前参考汇率: 1.157871444</t>
  </si>
  <si>
    <t>总计: 5838.04 CNY/
6759.7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</si>
  <si>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</si>
  <si>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</si>
  <si>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</si>
  <si>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</si>
  <si>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</si>
  <si>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</si>
  <si>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</si>
  <si>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</si>
  <si>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</si>
  <si>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</si>
  <si>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</si>
  <si>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</si>
  <si>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</si>
  <si>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</si>
  <si>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</si>
  <si>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</si>
  <si>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</si>
  <si>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</si>
  <si>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</si>
  <si>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2023-01-23</t>
  </si>
  <si>
    <t>2972156</t>
  </si>
  <si>
    <t>梅州客天下艺术家园酒店</t>
  </si>
  <si>
    <t>2023-01-24</t>
  </si>
  <si>
    <t>退房日周结</t>
  </si>
  <si>
    <t>750.46</t>
  </si>
  <si>
    <t>RMB</t>
  </si>
  <si>
    <t>0</t>
  </si>
  <si>
    <t>0.00</t>
  </si>
  <si>
    <t>携程国内直连(DD)</t>
  </si>
  <si>
    <t>01.011249</t>
  </si>
  <si>
    <t>2023-01-23 15:48:44</t>
  </si>
  <si>
    <t>否</t>
  </si>
  <si>
    <t>汇智国际旅游发展有限公司</t>
  </si>
  <si>
    <t>直采</t>
  </si>
  <si>
    <t>中国</t>
  </si>
  <si>
    <t>2972151</t>
  </si>
  <si>
    <t>2023-01-23 15:47:07</t>
  </si>
  <si>
    <t>2023-01-19</t>
  </si>
  <si>
    <t>2963207</t>
  </si>
  <si>
    <t>梅州客都大酒店</t>
  </si>
  <si>
    <t>363.12</t>
  </si>
  <si>
    <t>2023-01-19 16:53:37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</si>
</sst>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25</xdr:col>
      <xdr:colOff>228600</xdr:colOff>
      <xdr:row>67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7859375" cy="7162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44945</v>
      </c>
      <c r="G2" s="6">
        <v>44950</v>
      </c>
      <c r="H2" s="4">
        <v>1</v>
      </c>
      <c r="I2" s="4">
        <v>5</v>
      </c>
      <c r="J2" s="4">
        <v>5</v>
      </c>
      <c r="K2" s="4" t="s">
        <v>30</v>
      </c>
      <c r="L2" s="4">
        <v>1901.9</v>
      </c>
      <c r="M2" s="4">
        <v>1901.9</v>
      </c>
      <c r="N2" s="4" t="s">
        <v>31</v>
      </c>
      <c r="O2" s="4" t="s">
        <v>32</v>
      </c>
      <c r="P2" s="4" t="s">
        <v>33</v>
      </c>
      <c r="Q2" s="4">
        <v>0</v>
      </c>
      <c r="R2" s="7">
        <v>44931</v>
      </c>
      <c r="S2" s="6">
        <v>44965</v>
      </c>
      <c r="T2" s="4" t="s">
        <v>34</v>
      </c>
      <c r="U2" s="4">
        <v>1901.9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44949</v>
      </c>
      <c r="G3" s="6">
        <v>44950</v>
      </c>
      <c r="H3" s="4">
        <v>1</v>
      </c>
      <c r="I3" s="4">
        <v>1</v>
      </c>
      <c r="J3" s="4">
        <v>1</v>
      </c>
      <c r="K3" s="4" t="s">
        <v>30</v>
      </c>
      <c r="L3" s="4">
        <v>529.6</v>
      </c>
      <c r="M3" s="4">
        <v>529.6</v>
      </c>
      <c r="N3" s="4" t="s">
        <v>38</v>
      </c>
      <c r="O3" s="4" t="s">
        <v>32</v>
      </c>
      <c r="P3" s="4" t="s">
        <v>33</v>
      </c>
      <c r="Q3" s="4">
        <v>0</v>
      </c>
      <c r="R3" s="7">
        <v>44940</v>
      </c>
      <c r="S3" s="6">
        <v>44965</v>
      </c>
      <c r="T3" s="4" t="s">
        <v>34</v>
      </c>
      <c r="U3" s="4">
        <v>529.6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44949</v>
      </c>
      <c r="G4" s="6">
        <v>44950</v>
      </c>
      <c r="H4" s="4">
        <v>1</v>
      </c>
      <c r="I4" s="4">
        <v>1</v>
      </c>
      <c r="J4" s="4">
        <v>1</v>
      </c>
      <c r="K4" s="4" t="s">
        <v>30</v>
      </c>
      <c r="L4" s="4">
        <v>363.12</v>
      </c>
      <c r="M4" s="4">
        <v>363.12</v>
      </c>
      <c r="N4" s="4" t="s">
        <v>42</v>
      </c>
      <c r="O4" s="4" t="s">
        <v>32</v>
      </c>
      <c r="P4" s="4" t="s">
        <v>33</v>
      </c>
      <c r="Q4" s="4">
        <v>0</v>
      </c>
      <c r="R4" s="7">
        <v>44945</v>
      </c>
      <c r="S4" s="6">
        <v>44965</v>
      </c>
      <c r="T4" s="4" t="s">
        <v>34</v>
      </c>
      <c r="U4" s="4">
        <v>363.12</v>
      </c>
      <c r="V4" s="4">
        <v>0</v>
      </c>
      <c r="W4" s="4">
        <v>0</v>
      </c>
      <c r="X4" s="4" t="s">
        <v>43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44949</v>
      </c>
      <c r="G5" s="6">
        <v>44950</v>
      </c>
      <c r="H5" s="4">
        <v>1</v>
      </c>
      <c r="I5" s="4">
        <v>1</v>
      </c>
      <c r="J5" s="4">
        <v>1</v>
      </c>
      <c r="K5" s="4" t="s">
        <v>30</v>
      </c>
      <c r="L5" s="4">
        <v>472.5</v>
      </c>
      <c r="M5" s="4">
        <v>472.5</v>
      </c>
      <c r="N5" s="4" t="s">
        <v>47</v>
      </c>
      <c r="O5" s="4" t="s">
        <v>32</v>
      </c>
      <c r="P5" s="4" t="s">
        <v>33</v>
      </c>
      <c r="Q5" s="4">
        <v>0</v>
      </c>
      <c r="R5" s="7">
        <v>44949</v>
      </c>
      <c r="S5" s="6">
        <v>44965</v>
      </c>
      <c r="T5" s="4" t="s">
        <v>34</v>
      </c>
      <c r="U5" s="4">
        <v>472.5</v>
      </c>
      <c r="V5" s="4">
        <v>0</v>
      </c>
      <c r="W5" s="4">
        <v>0</v>
      </c>
      <c r="X5" s="4" t="s">
        <v>35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44949</v>
      </c>
      <c r="G6" s="6">
        <v>44950</v>
      </c>
      <c r="H6" s="4">
        <v>1</v>
      </c>
      <c r="I6" s="4">
        <v>1</v>
      </c>
      <c r="J6" s="4">
        <v>1</v>
      </c>
      <c r="K6" s="4" t="s">
        <v>30</v>
      </c>
      <c r="L6" s="4">
        <v>750.46</v>
      </c>
      <c r="M6" s="4">
        <v>750.46</v>
      </c>
      <c r="N6" s="4" t="s">
        <v>52</v>
      </c>
      <c r="O6" s="4" t="s">
        <v>32</v>
      </c>
      <c r="P6" s="4" t="s">
        <v>33</v>
      </c>
      <c r="Q6" s="4">
        <v>0</v>
      </c>
      <c r="R6" s="7">
        <v>44949</v>
      </c>
      <c r="S6" s="6">
        <v>44965</v>
      </c>
      <c r="T6" s="4" t="s">
        <v>34</v>
      </c>
      <c r="U6" s="4">
        <v>750.46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44949</v>
      </c>
      <c r="G7" s="6">
        <v>44950</v>
      </c>
      <c r="H7" s="4">
        <v>1</v>
      </c>
      <c r="I7" s="4">
        <v>1</v>
      </c>
      <c r="J7" s="4">
        <v>1</v>
      </c>
      <c r="K7" s="4" t="s">
        <v>30</v>
      </c>
      <c r="L7" s="4">
        <v>750.46</v>
      </c>
      <c r="M7" s="4">
        <v>750.46</v>
      </c>
      <c r="N7" s="4" t="s">
        <v>56</v>
      </c>
      <c r="O7" s="4" t="s">
        <v>32</v>
      </c>
      <c r="P7" s="4" t="s">
        <v>33</v>
      </c>
      <c r="Q7" s="4">
        <v>0</v>
      </c>
      <c r="R7" s="7">
        <v>44949</v>
      </c>
      <c r="S7" s="6">
        <v>44965</v>
      </c>
      <c r="T7" s="4" t="s">
        <v>34</v>
      </c>
      <c r="U7" s="4">
        <v>750.46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44949</v>
      </c>
      <c r="G8" s="6">
        <v>44950</v>
      </c>
      <c r="H8" s="4">
        <v>1</v>
      </c>
      <c r="I8" s="4">
        <v>1</v>
      </c>
      <c r="J8" s="4">
        <v>1</v>
      </c>
      <c r="K8" s="4" t="s">
        <v>30</v>
      </c>
      <c r="L8" s="4">
        <v>280</v>
      </c>
      <c r="M8" s="4">
        <v>280</v>
      </c>
      <c r="N8" s="4" t="s">
        <v>62</v>
      </c>
      <c r="O8" s="4" t="s">
        <v>32</v>
      </c>
      <c r="P8" s="4" t="s">
        <v>33</v>
      </c>
      <c r="Q8" s="4">
        <v>0</v>
      </c>
      <c r="R8" s="7">
        <v>44949</v>
      </c>
      <c r="S8" s="6">
        <v>44965</v>
      </c>
      <c r="T8" s="4" t="s">
        <v>34</v>
      </c>
      <c r="U8" s="4">
        <v>280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44949</v>
      </c>
      <c r="G9" s="6">
        <v>44950</v>
      </c>
      <c r="H9" s="4">
        <v>1</v>
      </c>
      <c r="I9" s="4">
        <v>1</v>
      </c>
      <c r="J9" s="4">
        <v>1</v>
      </c>
      <c r="K9" s="4" t="s">
        <v>30</v>
      </c>
      <c r="L9" s="4">
        <v>280</v>
      </c>
      <c r="M9" s="4">
        <v>280</v>
      </c>
      <c r="N9" s="4" t="s">
        <v>64</v>
      </c>
      <c r="O9" s="4" t="s">
        <v>32</v>
      </c>
      <c r="P9" s="4" t="s">
        <v>33</v>
      </c>
      <c r="Q9" s="4">
        <v>0</v>
      </c>
      <c r="R9" s="7">
        <v>44949</v>
      </c>
      <c r="S9" s="6">
        <v>44965</v>
      </c>
      <c r="T9" s="4" t="s">
        <v>34</v>
      </c>
      <c r="U9" s="4">
        <v>280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60</v>
      </c>
      <c r="E10" s="4" t="s">
        <v>66</v>
      </c>
      <c r="F10" s="6">
        <v>44949</v>
      </c>
      <c r="G10" s="6">
        <v>44950</v>
      </c>
      <c r="H10" s="4">
        <v>1</v>
      </c>
      <c r="I10" s="4">
        <v>1</v>
      </c>
      <c r="J10" s="4">
        <v>1</v>
      </c>
      <c r="K10" s="4" t="s">
        <v>30</v>
      </c>
      <c r="L10" s="4">
        <v>238</v>
      </c>
      <c r="M10" s="4">
        <v>238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44965</v>
      </c>
      <c r="T10" s="4" t="s">
        <v>34</v>
      </c>
      <c r="U10" s="4">
        <v>238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60</v>
      </c>
      <c r="E11" s="4" t="s">
        <v>66</v>
      </c>
      <c r="F11" s="6">
        <v>44949</v>
      </c>
      <c r="G11" s="6">
        <v>44950</v>
      </c>
      <c r="H11" s="4">
        <v>1</v>
      </c>
      <c r="I11" s="4">
        <v>1</v>
      </c>
      <c r="J11" s="4">
        <v>1</v>
      </c>
      <c r="K11" s="4" t="s">
        <v>30</v>
      </c>
      <c r="L11" s="4">
        <v>272</v>
      </c>
      <c r="M11" s="4">
        <v>272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44949</v>
      </c>
      <c r="S11" s="6">
        <v>44965</v>
      </c>
      <c r="T11" s="4" t="s">
        <v>34</v>
      </c>
      <c r="U11" s="4">
        <v>272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10">
      <c r="A2" s="8" t="s">
        <v>71</v>
      </c>
      <c r="B2" s="6">
        <v>44945</v>
      </c>
      <c r="C2" s="6">
        <v>44950</v>
      </c>
      <c r="D2" s="4">
        <v>1901.9</v>
      </c>
      <c r="E2" s="4">
        <v>1901.9</v>
      </c>
      <c r="F2" s="9" t="s">
        <v>72</v>
      </c>
      <c r="G2" s="4">
        <f>D2-E2</f>
        <v>0</v>
      </c>
      <c r="H2" s="4" t="str">
        <f>$H$1&amp;F2</f>
        <v>,202301051558370020</v>
      </c>
      <c r="I2" s="4" t="e">
        <f>VLOOKUP(A2,HOP!A:U,21,0)</f>
        <v>#N/A</v>
      </c>
      <c r="J2" s="4">
        <v>1.5</v>
      </c>
    </row>
    <row r="3" s="4" customFormat="1" hidden="1" spans="1:10">
      <c r="A3" s="8" t="s">
        <v>73</v>
      </c>
      <c r="B3" s="6">
        <v>44949</v>
      </c>
      <c r="C3" s="6">
        <v>44950</v>
      </c>
      <c r="D3" s="4">
        <v>529.6</v>
      </c>
      <c r="E3" s="4">
        <v>529.6</v>
      </c>
      <c r="F3" s="9" t="s">
        <v>74</v>
      </c>
      <c r="G3" s="4">
        <f t="shared" ref="G3:G11" si="0">D3-E3</f>
        <v>0</v>
      </c>
      <c r="H3" s="4" t="str">
        <f t="shared" ref="H3:H11" si="1">$H$1&amp;F3</f>
        <v>,202301141732170034</v>
      </c>
      <c r="I3" s="4" t="e">
        <f>VLOOKUP(A3,HOP!A:U,21,0)</f>
        <v>#N/A</v>
      </c>
      <c r="J3" s="4">
        <v>1.14</v>
      </c>
    </row>
    <row r="4" s="4" customFormat="1" spans="1:9">
      <c r="A4" s="5">
        <v>999222271779825</v>
      </c>
      <c r="B4" s="6">
        <v>44949</v>
      </c>
      <c r="C4" s="6">
        <v>44950</v>
      </c>
      <c r="D4" s="4">
        <v>363.12</v>
      </c>
      <c r="E4" s="4" t="str">
        <f>VLOOKUP(A4,HOP!A:L,12,0)</f>
        <v>363.12</v>
      </c>
      <c r="F4" s="4" t="str">
        <f>VLOOKUP(A4,HOP!A:C,3,0)</f>
        <v>2963207</v>
      </c>
      <c r="G4" s="4">
        <f t="shared" si="0"/>
        <v>0</v>
      </c>
      <c r="H4" s="4" t="str">
        <f t="shared" si="1"/>
        <v>,2963207</v>
      </c>
      <c r="I4" s="4" t="str">
        <f>VLOOKUP(A4,HOP!A:U,21,0)</f>
        <v>直采</v>
      </c>
    </row>
    <row r="5" s="4" customFormat="1" hidden="1" spans="1:10">
      <c r="A5" s="8" t="s">
        <v>75</v>
      </c>
      <c r="B5" s="6">
        <v>44949</v>
      </c>
      <c r="C5" s="6">
        <v>44950</v>
      </c>
      <c r="D5" s="4">
        <v>472.5</v>
      </c>
      <c r="E5" s="4">
        <v>472.5</v>
      </c>
      <c r="F5" s="9" t="s">
        <v>76</v>
      </c>
      <c r="G5" s="4">
        <f t="shared" si="0"/>
        <v>0</v>
      </c>
      <c r="H5" s="4" t="str">
        <f t="shared" si="1"/>
        <v>,202301231516060025</v>
      </c>
      <c r="I5" s="4" t="e">
        <f>VLOOKUP(A5,HOP!A:U,21,0)</f>
        <v>#N/A</v>
      </c>
      <c r="J5" s="4">
        <v>1.23</v>
      </c>
    </row>
    <row r="6" s="4" customFormat="1" spans="1:9">
      <c r="A6" s="5">
        <v>999222314904033</v>
      </c>
      <c r="B6" s="6">
        <v>44949</v>
      </c>
      <c r="C6" s="6">
        <v>44950</v>
      </c>
      <c r="D6" s="4">
        <v>750.46</v>
      </c>
      <c r="E6" s="4" t="str">
        <f>VLOOKUP(A6,HOP!A:L,12,0)</f>
        <v>750.46</v>
      </c>
      <c r="F6" s="4" t="str">
        <f>VLOOKUP(A6,HOP!A:C,3,0)</f>
        <v>2972151</v>
      </c>
      <c r="G6" s="4">
        <f t="shared" si="0"/>
        <v>0</v>
      </c>
      <c r="H6" s="4" t="str">
        <f t="shared" si="1"/>
        <v>,2972151</v>
      </c>
      <c r="I6" s="4" t="str">
        <f>VLOOKUP(A6,HOP!A:U,21,0)</f>
        <v>直采</v>
      </c>
    </row>
    <row r="7" s="4" customFormat="1" spans="1:9">
      <c r="A7" s="5">
        <v>999222314915183</v>
      </c>
      <c r="B7" s="6">
        <v>44949</v>
      </c>
      <c r="C7" s="6">
        <v>44950</v>
      </c>
      <c r="D7" s="4">
        <v>750.46</v>
      </c>
      <c r="E7" s="4" t="str">
        <f>VLOOKUP(A7,HOP!A:L,12,0)</f>
        <v>750.46</v>
      </c>
      <c r="F7" s="4" t="str">
        <f>VLOOKUP(A7,HOP!A:C,3,0)</f>
        <v>2972156</v>
      </c>
      <c r="G7" s="4">
        <f t="shared" si="0"/>
        <v>0</v>
      </c>
      <c r="H7" s="4" t="str">
        <f t="shared" si="1"/>
        <v>,2972156</v>
      </c>
      <c r="I7" s="4" t="str">
        <f>VLOOKUP(A7,HOP!A:U,21,0)</f>
        <v>直采</v>
      </c>
    </row>
    <row r="8" s="4" customFormat="1" hidden="1" spans="1:10">
      <c r="A8" s="8" t="s">
        <v>77</v>
      </c>
      <c r="B8" s="6">
        <v>44949</v>
      </c>
      <c r="C8" s="6">
        <v>44950</v>
      </c>
      <c r="D8" s="4">
        <v>280</v>
      </c>
      <c r="E8" s="4">
        <v>280</v>
      </c>
      <c r="F8" s="9" t="s">
        <v>78</v>
      </c>
      <c r="G8" s="4">
        <f t="shared" si="0"/>
        <v>0</v>
      </c>
      <c r="H8" s="4" t="str">
        <f t="shared" si="1"/>
        <v>,202301231600000025</v>
      </c>
      <c r="I8" s="4" t="e">
        <f>VLOOKUP(A8,HOP!A:U,21,0)</f>
        <v>#N/A</v>
      </c>
      <c r="J8" s="4">
        <v>1.23</v>
      </c>
    </row>
    <row r="9" s="4" customFormat="1" hidden="1" spans="1:10">
      <c r="A9" s="8" t="s">
        <v>79</v>
      </c>
      <c r="B9" s="6">
        <v>44949</v>
      </c>
      <c r="C9" s="6">
        <v>44950</v>
      </c>
      <c r="D9" s="4">
        <v>280</v>
      </c>
      <c r="E9" s="4">
        <v>280</v>
      </c>
      <c r="F9" s="9" t="s">
        <v>80</v>
      </c>
      <c r="G9" s="4">
        <f t="shared" si="0"/>
        <v>0</v>
      </c>
      <c r="H9" s="4" t="str">
        <f t="shared" si="1"/>
        <v>,202301231610000071</v>
      </c>
      <c r="I9" s="4" t="e">
        <f>VLOOKUP(A9,HOP!A:U,21,0)</f>
        <v>#N/A</v>
      </c>
      <c r="J9" s="4">
        <v>1.23</v>
      </c>
    </row>
    <row r="10" s="4" customFormat="1" hidden="1" spans="1:10">
      <c r="A10" s="8" t="s">
        <v>81</v>
      </c>
      <c r="B10" s="6">
        <v>44949</v>
      </c>
      <c r="C10" s="6">
        <v>44950</v>
      </c>
      <c r="D10" s="4">
        <v>238</v>
      </c>
      <c r="E10" s="4">
        <v>238</v>
      </c>
      <c r="F10" s="9" t="s">
        <v>82</v>
      </c>
      <c r="G10" s="4">
        <f t="shared" si="0"/>
        <v>0</v>
      </c>
      <c r="H10" s="4" t="str">
        <f t="shared" si="1"/>
        <v>,202301231824090071</v>
      </c>
      <c r="I10" s="4" t="e">
        <f>VLOOKUP(A10,HOP!A:U,21,0)</f>
        <v>#N/A</v>
      </c>
      <c r="J10" s="4">
        <v>1.23</v>
      </c>
    </row>
    <row r="11" s="4" customFormat="1" hidden="1" spans="1:10">
      <c r="A11" s="8" t="s">
        <v>83</v>
      </c>
      <c r="B11" s="6">
        <v>44949</v>
      </c>
      <c r="C11" s="6">
        <v>44950</v>
      </c>
      <c r="D11" s="4">
        <v>272</v>
      </c>
      <c r="E11" s="4">
        <v>272</v>
      </c>
      <c r="F11" s="9" t="s">
        <v>84</v>
      </c>
      <c r="G11" s="4">
        <f t="shared" si="0"/>
        <v>0</v>
      </c>
      <c r="H11" s="4" t="str">
        <f t="shared" si="1"/>
        <v>,202301231824330068</v>
      </c>
      <c r="I11" s="4" t="e">
        <f>VLOOKUP(A11,HOP!A:U,21,0)</f>
        <v>#N/A</v>
      </c>
      <c r="J11" s="4">
        <v>1.23</v>
      </c>
    </row>
    <row r="13" spans="4:4">
      <c r="D13" s="4">
        <f>SUM(D2:D12)</f>
        <v>5838.04</v>
      </c>
    </row>
    <row r="18" spans="1:4">
      <c r="A18" s="4" t="s">
        <v>85</v>
      </c>
      <c r="C18" s="4">
        <v>1864.04</v>
      </c>
      <c r="D18" s="4">
        <v>2158.32</v>
      </c>
    </row>
    <row r="19" spans="1:4">
      <c r="A19" s="4" t="s">
        <v>86</v>
      </c>
      <c r="C19" s="4">
        <v>3974</v>
      </c>
      <c r="D19" s="4">
        <v>4601.38</v>
      </c>
    </row>
    <row r="20" spans="1:4">
      <c r="A20" s="4" t="s">
        <v>87</v>
      </c>
      <c r="C20" s="4">
        <f>SUBTOTAL(9,C18:C19)</f>
        <v>5838.04</v>
      </c>
      <c r="D20" s="4">
        <f>SUBTOTAL(9,D18:D19)</f>
        <v>6759.7</v>
      </c>
    </row>
    <row r="21" spans="1:1">
      <c r="A21" s="4" t="s">
        <v>88</v>
      </c>
    </row>
  </sheetData>
  <autoFilter ref="A1:XFD13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999222314915183</v>
      </c>
      <c r="B2" s="1" t="s">
        <v>108</v>
      </c>
      <c r="C2" s="1" t="s">
        <v>109</v>
      </c>
      <c r="D2" s="1" t="s">
        <v>110</v>
      </c>
      <c r="E2" s="1" t="s">
        <v>56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122</v>
      </c>
      <c r="V2" s="1" t="s">
        <v>123</v>
      </c>
    </row>
    <row r="3" s="1" customFormat="1" spans="1:22">
      <c r="A3" s="3">
        <v>999222314904033</v>
      </c>
      <c r="B3" s="1" t="s">
        <v>108</v>
      </c>
      <c r="C3" s="1" t="s">
        <v>124</v>
      </c>
      <c r="D3" s="1" t="s">
        <v>110</v>
      </c>
      <c r="E3" s="1" t="s">
        <v>52</v>
      </c>
      <c r="F3" s="1" t="s">
        <v>108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113</v>
      </c>
      <c r="L3" s="1" t="s">
        <v>113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125</v>
      </c>
      <c r="S3" s="1" t="s">
        <v>120</v>
      </c>
      <c r="T3" s="1" t="s">
        <v>121</v>
      </c>
      <c r="U3" s="1" t="s">
        <v>122</v>
      </c>
      <c r="V3" s="1" t="s">
        <v>123</v>
      </c>
    </row>
    <row r="4" s="1" customFormat="1" spans="1:22">
      <c r="A4" s="3">
        <v>999222271779825</v>
      </c>
      <c r="B4" s="1" t="s">
        <v>126</v>
      </c>
      <c r="C4" s="1" t="s">
        <v>127</v>
      </c>
      <c r="D4" s="1" t="s">
        <v>128</v>
      </c>
      <c r="E4" s="1" t="s">
        <v>42</v>
      </c>
      <c r="F4" s="1" t="s">
        <v>108</v>
      </c>
      <c r="G4" s="1" t="s">
        <v>111</v>
      </c>
      <c r="H4" s="1" t="s">
        <v>112</v>
      </c>
      <c r="I4" s="1" t="s">
        <v>129</v>
      </c>
      <c r="J4" s="1" t="s">
        <v>114</v>
      </c>
      <c r="K4" s="1" t="s">
        <v>129</v>
      </c>
      <c r="L4" s="1" t="s">
        <v>129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130</v>
      </c>
      <c r="S4" s="1" t="s">
        <v>120</v>
      </c>
      <c r="T4" s="1" t="s">
        <v>121</v>
      </c>
      <c r="U4" s="1" t="s">
        <v>122</v>
      </c>
      <c r="V4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2023-02-08T01:21:20Z</dcterms:created>
  <dcterms:modified xsi:type="dcterms:W3CDTF">2023-02-08T01:36:37Z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B3589A52C9CD4FACA7CAF613581009C3</vt:lpwstr>
  </property>
  <property fmtid="{D5CDD505-2E9C-101B-9397-08002B2CF9AE}" pid="3" name="KSOProductBuildVer">
    <vt:lpwstr>2052-11.1.0.13703</vt:lpwstr>
  </property>
</Properties>
</file>