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<sst xmlns="http://schemas.openxmlformats.org/spreadsheetml/2006/main" count="370" uniqueCount="158">
  <si>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</si>
  <si>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</si>
  <si>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</si>
  <si>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</si>
  <si>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</si>
  <si>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</si>
  <si>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</si>
  <si>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</si>
  <si>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</si>
  <si>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</si>
  <si>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</si>
  <si>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</si>
  <si>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</si>
  <si>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</si>
  <si>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</si>
  <si>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</si>
  <si>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</si>
  <si>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</si>
  <si>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</si>
  <si>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</si>
  <si>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</si>
  <si>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</si>
  <si>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</si>
  <si>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</si>
  <si>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</si>
  <si>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22104829486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</si>
  <si>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</si>
  <si>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</si>
  <si>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</si>
  <si>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</si>
  <si>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</si>
  <si>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夏建如</t>
  </si>
  <si>
    <t>CA363230209CNY</t>
  </si>
  <si>
    <t>未提现</t>
  </si>
  <si>
    <t>携程开票</t>
  </si>
  <si>
    <t xml:space="preserve">	</t>
  </si>
  <si>
    <t xml:space="preserve">999222113225640	</t>
  </si>
  <si>
    <t>商务江景双床房&lt;超值特惠&gt;&lt;双人入住&gt;&lt;日历房套餐高价值&gt;&lt;单早&gt;&lt;新酒店礼盒&gt;</t>
  </si>
  <si>
    <t>童燕平</t>
  </si>
  <si>
    <t>取消</t>
  </si>
  <si>
    <t xml:space="preserve">999222194237696	</t>
  </si>
  <si>
    <t>[梅州]梅州麓湖山酒店(67856423)</t>
  </si>
  <si>
    <t>豪华双床房&lt;双人入住&gt;&lt;升级特惠&gt;&lt;双早&gt;&lt;新高价值日历房套餐&gt;&lt;新酒店礼盒&gt;</t>
  </si>
  <si>
    <t>黄海</t>
  </si>
  <si>
    <t xml:space="preserve">999222222790596	</t>
  </si>
  <si>
    <t>[蕉岭]蕉岭培鸿乡墅(100954969)</t>
  </si>
  <si>
    <t>秋田双人房&lt;超值特惠&gt;&lt;双人入住&gt;&lt;双早&gt;</t>
  </si>
  <si>
    <t>黄骏杰</t>
  </si>
  <si>
    <t xml:space="preserve">22271784057	</t>
  </si>
  <si>
    <t>[梅州]梅州客都大酒店(100660732)</t>
  </si>
  <si>
    <t>商务大床房&lt;特惠专享&gt;&lt;双人入住&gt;&lt;双早&gt;</t>
  </si>
  <si>
    <t>李桂英</t>
  </si>
  <si>
    <t xml:space="preserve">2963211	</t>
  </si>
  <si>
    <t xml:space="preserve">22275523475	</t>
  </si>
  <si>
    <t>标准双床房&lt;双人入住&gt;&lt;升级特惠&gt;&lt;双早&gt;&lt;新高价值日历房套餐&gt;&lt;新酒店礼盒&gt;</t>
  </si>
  <si>
    <t>何文星</t>
  </si>
  <si>
    <t xml:space="preserve">1931205	</t>
  </si>
  <si>
    <t xml:space="preserve">999222310296444	</t>
  </si>
  <si>
    <t>卢贤忠</t>
  </si>
  <si>
    <t xml:space="preserve">1937973	</t>
  </si>
  <si>
    <t xml:space="preserve">999222317255668	</t>
  </si>
  <si>
    <t>梁发康,郭艳华</t>
  </si>
  <si>
    <t xml:space="preserve">999222318440770	</t>
  </si>
  <si>
    <t>零压豪华大床房&lt;超值特惠&gt;&lt;双人入住&gt;&lt;双早&gt;&lt;日历房套餐高价值&gt;&lt;新酒店礼盒&gt;</t>
  </si>
  <si>
    <t>蔡蕾</t>
  </si>
  <si>
    <t xml:space="preserve">999222319195530	</t>
  </si>
  <si>
    <t>零压豪华双床房&lt;超值特惠&gt;&lt;双人入住&gt;&lt;双早&gt;&lt;日历房套餐高价值&gt;&lt;新酒店礼盒&gt;</t>
  </si>
  <si>
    <t>袁赞荣,唐爱容</t>
  </si>
  <si>
    <t xml:space="preserve">999222321822044	</t>
  </si>
  <si>
    <t>李进伟,李岸达</t>
  </si>
  <si>
    <t xml:space="preserve">999222321855086	</t>
  </si>
  <si>
    <t>李岸达</t>
  </si>
  <si>
    <t xml:space="preserve">1941519	</t>
  </si>
  <si>
    <t xml:space="preserve">999222328557265	</t>
  </si>
  <si>
    <t>孔琳,谢斌</t>
  </si>
  <si>
    <t xml:space="preserve">1943001	</t>
  </si>
  <si>
    <t xml:space="preserve">999222330634711	</t>
  </si>
  <si>
    <t>李军</t>
  </si>
  <si>
    <t xml:space="preserve">2974619	</t>
  </si>
  <si>
    <t xml:space="preserve">999222331054255	</t>
  </si>
  <si>
    <t>杨善文,许冬梅</t>
  </si>
  <si>
    <t xml:space="preserve">999222331935376	</t>
  </si>
  <si>
    <t>豪华大床房&lt;特惠专享&gt;&lt;双人入住&gt;&lt;双早&gt;</t>
  </si>
  <si>
    <t>閤舒岚,宋黎根</t>
  </si>
  <si>
    <t xml:space="preserve">2974967	</t>
  </si>
  <si>
    <t xml:space="preserve">acknowledge	</t>
  </si>
  <si>
    <t xml:space="preserve">999222332135873	</t>
  </si>
  <si>
    <t>董艳文,董岩,董大鹏,王勇达</t>
  </si>
  <si>
    <t xml:space="preserve">1944637	</t>
  </si>
  <si>
    <t>，</t>
  </si>
  <si>
    <t>202301070802180021</t>
  </si>
  <si>
    <t>999222194237696</t>
  </si>
  <si>
    <t>202301141309580025</t>
  </si>
  <si>
    <t>999222222790596</t>
  </si>
  <si>
    <t>202301160924410021</t>
  </si>
  <si>
    <t>202301192003160021</t>
  </si>
  <si>
    <t>999222310296444</t>
  </si>
  <si>
    <t>202301222203150020</t>
  </si>
  <si>
    <t>999222317255668</t>
  </si>
  <si>
    <t>202301231823250068</t>
  </si>
  <si>
    <t>999222318440770</t>
  </si>
  <si>
    <t>202301231933130071</t>
  </si>
  <si>
    <t>999222321822044</t>
  </si>
  <si>
    <t>202301232331330068</t>
  </si>
  <si>
    <t>此单录错来源单号：渠道单号： 999221856006748</t>
  </si>
  <si>
    <t>999222321855086</t>
  </si>
  <si>
    <t>202301232332250071</t>
  </si>
  <si>
    <t>999222328557265</t>
  </si>
  <si>
    <t>202301241404300034</t>
  </si>
  <si>
    <t>999222331054255</t>
  </si>
  <si>
    <t>202301241749290068</t>
  </si>
  <si>
    <t>999222332135873</t>
  </si>
  <si>
    <t>202301241944430071</t>
  </si>
  <si>
    <t>A230209115946481</t>
  </si>
  <si>
    <t>房集：i230209115545 12646.9元</t>
  </si>
  <si>
    <t>CNY / HKD 当前参考汇率: 1.154755039</t>
  </si>
  <si>
    <t>总计： 14209.54 CNY/
16408.54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</si>
  <si>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</si>
  <si>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</si>
  <si>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</si>
  <si>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</si>
  <si>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</si>
  <si>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</si>
  <si>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</si>
  <si>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</si>
  <si>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</si>
  <si>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</si>
  <si>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</si>
  <si>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</si>
  <si>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</si>
  <si>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</si>
  <si>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</si>
  <si>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</si>
  <si>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</si>
  <si>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</si>
  <si>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</si>
  <si>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2023-01-24</t>
  </si>
  <si>
    <t>2974967</t>
  </si>
  <si>
    <t>梅州客都大酒店</t>
  </si>
  <si>
    <t>2023-01-25</t>
  </si>
  <si>
    <t>退房日周结</t>
  </si>
  <si>
    <t>836.40</t>
  </si>
  <si>
    <t>RMB</t>
  </si>
  <si>
    <t>0</t>
  </si>
  <si>
    <t>0.00</t>
  </si>
  <si>
    <t>携程国内直连(DD)</t>
  </si>
  <si>
    <t>01.011249</t>
  </si>
  <si>
    <t>2023-01-24 19:14:21</t>
  </si>
  <si>
    <t>否</t>
  </si>
  <si>
    <t>汇智国际旅游发展有限公司</t>
  </si>
  <si>
    <t>直采</t>
  </si>
  <si>
    <t>中国</t>
  </si>
  <si>
    <t>2974619</t>
  </si>
  <si>
    <t>363.12</t>
  </si>
  <si>
    <t>2023-01-24 16:53:11</t>
  </si>
  <si>
    <t>2023-01-19</t>
  </si>
  <si>
    <t>2963211</t>
  </si>
  <si>
    <t>2023-01-19 16:54:51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</si>
</sst>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466725</xdr:colOff>
      <xdr:row>58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52700"/>
          <a:ext cx="10582275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44946</v>
      </c>
      <c r="G2" s="6">
        <v>44951</v>
      </c>
      <c r="H2" s="4">
        <v>1</v>
      </c>
      <c r="I2" s="4">
        <v>5</v>
      </c>
      <c r="J2" s="4">
        <v>5</v>
      </c>
      <c r="K2" s="4" t="s">
        <v>30</v>
      </c>
      <c r="L2" s="4">
        <v>1981.7</v>
      </c>
      <c r="M2" s="4">
        <v>1981.7</v>
      </c>
      <c r="N2" s="4" t="s">
        <v>31</v>
      </c>
      <c r="O2" s="4" t="s">
        <v>32</v>
      </c>
      <c r="P2" s="4" t="s">
        <v>33</v>
      </c>
      <c r="Q2" s="4">
        <v>0</v>
      </c>
      <c r="R2" s="7">
        <v>44933</v>
      </c>
      <c r="S2" s="6">
        <v>44966</v>
      </c>
      <c r="T2" s="4" t="s">
        <v>34</v>
      </c>
      <c r="U2" s="4">
        <v>1981.7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44950</v>
      </c>
      <c r="G3" s="6">
        <v>44951</v>
      </c>
      <c r="H3" s="4">
        <v>1</v>
      </c>
      <c r="I3" s="4">
        <v>1</v>
      </c>
      <c r="J3" s="4">
        <v>1</v>
      </c>
      <c r="K3" s="4" t="s">
        <v>30</v>
      </c>
      <c r="L3" s="4">
        <v>432.75</v>
      </c>
      <c r="M3" s="4">
        <v>432.75</v>
      </c>
      <c r="N3" s="4" t="s">
        <v>38</v>
      </c>
      <c r="O3" s="4" t="s">
        <v>32</v>
      </c>
      <c r="P3" s="4" t="s">
        <v>33</v>
      </c>
      <c r="Q3" s="4">
        <v>0</v>
      </c>
      <c r="R3" s="7">
        <v>44933</v>
      </c>
      <c r="S3" s="6">
        <v>44966</v>
      </c>
      <c r="T3" s="4" t="s">
        <v>34</v>
      </c>
      <c r="U3" s="4">
        <v>432.75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39</v>
      </c>
      <c r="D4" s="4" t="s">
        <v>28</v>
      </c>
      <c r="E4" s="4" t="s">
        <v>37</v>
      </c>
      <c r="F4" s="6">
        <v>44950</v>
      </c>
      <c r="G4" s="6">
        <v>44951</v>
      </c>
      <c r="H4" s="4">
        <v>1</v>
      </c>
      <c r="I4" s="4">
        <v>1</v>
      </c>
      <c r="J4" s="4">
        <v>1</v>
      </c>
      <c r="K4" s="4" t="s">
        <v>30</v>
      </c>
      <c r="L4" s="4">
        <v>-432.75</v>
      </c>
      <c r="M4" s="4">
        <v>-432.75</v>
      </c>
      <c r="N4" s="4" t="s">
        <v>38</v>
      </c>
      <c r="O4" s="4" t="s">
        <v>32</v>
      </c>
      <c r="P4" s="4" t="s">
        <v>33</v>
      </c>
      <c r="Q4" s="4">
        <v>0</v>
      </c>
      <c r="R4" s="7">
        <v>44933</v>
      </c>
      <c r="S4" s="6">
        <v>44966</v>
      </c>
      <c r="T4" s="4" t="s">
        <v>34</v>
      </c>
      <c r="U4" s="4">
        <v>-432.75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44950</v>
      </c>
      <c r="G5" s="6">
        <v>44951</v>
      </c>
      <c r="H5" s="4">
        <v>1</v>
      </c>
      <c r="I5" s="4">
        <v>1</v>
      </c>
      <c r="J5" s="4">
        <v>1</v>
      </c>
      <c r="K5" s="4" t="s">
        <v>30</v>
      </c>
      <c r="L5" s="4">
        <v>595</v>
      </c>
      <c r="M5" s="4">
        <v>595</v>
      </c>
      <c r="N5" s="4" t="s">
        <v>43</v>
      </c>
      <c r="O5" s="4" t="s">
        <v>32</v>
      </c>
      <c r="P5" s="4" t="s">
        <v>33</v>
      </c>
      <c r="Q5" s="4">
        <v>0</v>
      </c>
      <c r="R5" s="7">
        <v>44940</v>
      </c>
      <c r="S5" s="6">
        <v>44966</v>
      </c>
      <c r="T5" s="4" t="s">
        <v>34</v>
      </c>
      <c r="U5" s="4">
        <v>595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44946</v>
      </c>
      <c r="G6" s="6">
        <v>44951</v>
      </c>
      <c r="H6" s="4">
        <v>1</v>
      </c>
      <c r="I6" s="4">
        <v>5</v>
      </c>
      <c r="J6" s="4">
        <v>5</v>
      </c>
      <c r="K6" s="4" t="s">
        <v>30</v>
      </c>
      <c r="L6" s="4">
        <v>1439.2</v>
      </c>
      <c r="M6" s="4">
        <v>1439.2</v>
      </c>
      <c r="N6" s="4" t="s">
        <v>47</v>
      </c>
      <c r="O6" s="4" t="s">
        <v>32</v>
      </c>
      <c r="P6" s="4" t="s">
        <v>33</v>
      </c>
      <c r="Q6" s="4">
        <v>0</v>
      </c>
      <c r="R6" s="7">
        <v>44942</v>
      </c>
      <c r="S6" s="6">
        <v>44966</v>
      </c>
      <c r="T6" s="4" t="s">
        <v>34</v>
      </c>
      <c r="U6" s="4">
        <v>1439.2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44950</v>
      </c>
      <c r="G7" s="6">
        <v>44951</v>
      </c>
      <c r="H7" s="4">
        <v>1</v>
      </c>
      <c r="I7" s="4">
        <v>1</v>
      </c>
      <c r="J7" s="4">
        <v>1</v>
      </c>
      <c r="K7" s="4" t="s">
        <v>30</v>
      </c>
      <c r="L7" s="4">
        <v>363.12</v>
      </c>
      <c r="M7" s="4">
        <v>363.12</v>
      </c>
      <c r="N7" s="4" t="s">
        <v>51</v>
      </c>
      <c r="O7" s="4" t="s">
        <v>32</v>
      </c>
      <c r="P7" s="4" t="s">
        <v>33</v>
      </c>
      <c r="Q7" s="4">
        <v>0</v>
      </c>
      <c r="R7" s="7">
        <v>44945</v>
      </c>
      <c r="S7" s="6">
        <v>44966</v>
      </c>
      <c r="T7" s="4" t="s">
        <v>34</v>
      </c>
      <c r="U7" s="4">
        <v>363.12</v>
      </c>
      <c r="V7" s="4">
        <v>0</v>
      </c>
      <c r="W7" s="4">
        <v>0</v>
      </c>
      <c r="X7" s="4" t="s">
        <v>52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41</v>
      </c>
      <c r="E8" s="4" t="s">
        <v>54</v>
      </c>
      <c r="F8" s="6">
        <v>44949</v>
      </c>
      <c r="G8" s="6">
        <v>44951</v>
      </c>
      <c r="H8" s="4">
        <v>1</v>
      </c>
      <c r="I8" s="4">
        <v>2</v>
      </c>
      <c r="J8" s="4">
        <v>2</v>
      </c>
      <c r="K8" s="4" t="s">
        <v>30</v>
      </c>
      <c r="L8" s="4">
        <v>945</v>
      </c>
      <c r="M8" s="4">
        <v>945</v>
      </c>
      <c r="N8" s="4" t="s">
        <v>55</v>
      </c>
      <c r="O8" s="4" t="s">
        <v>32</v>
      </c>
      <c r="P8" s="4" t="s">
        <v>33</v>
      </c>
      <c r="Q8" s="4">
        <v>0</v>
      </c>
      <c r="R8" s="7">
        <v>44945</v>
      </c>
      <c r="S8" s="6">
        <v>44966</v>
      </c>
      <c r="T8" s="4" t="s">
        <v>34</v>
      </c>
      <c r="U8" s="4">
        <v>945</v>
      </c>
      <c r="V8" s="4">
        <v>0</v>
      </c>
      <c r="W8" s="4">
        <v>0</v>
      </c>
      <c r="X8" s="4" t="s">
        <v>35</v>
      </c>
      <c r="Y8" s="4" t="s">
        <v>56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41</v>
      </c>
      <c r="E9" s="4" t="s">
        <v>54</v>
      </c>
      <c r="F9" s="6">
        <v>44950</v>
      </c>
      <c r="G9" s="6">
        <v>44951</v>
      </c>
      <c r="H9" s="4">
        <v>1</v>
      </c>
      <c r="I9" s="4">
        <v>1</v>
      </c>
      <c r="J9" s="4">
        <v>1</v>
      </c>
      <c r="K9" s="4" t="s">
        <v>30</v>
      </c>
      <c r="L9" s="4">
        <v>472.5</v>
      </c>
      <c r="M9" s="4">
        <v>472.5</v>
      </c>
      <c r="N9" s="4" t="s">
        <v>58</v>
      </c>
      <c r="O9" s="4" t="s">
        <v>32</v>
      </c>
      <c r="P9" s="4" t="s">
        <v>33</v>
      </c>
      <c r="Q9" s="4">
        <v>0</v>
      </c>
      <c r="R9" s="7">
        <v>44948</v>
      </c>
      <c r="S9" s="6">
        <v>44966</v>
      </c>
      <c r="T9" s="4" t="s">
        <v>34</v>
      </c>
      <c r="U9" s="4">
        <v>472.5</v>
      </c>
      <c r="V9" s="4">
        <v>0</v>
      </c>
      <c r="W9" s="4">
        <v>0</v>
      </c>
      <c r="X9" s="4" t="s">
        <v>35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41</v>
      </c>
      <c r="E10" s="4" t="s">
        <v>42</v>
      </c>
      <c r="F10" s="6">
        <v>44950</v>
      </c>
      <c r="G10" s="6">
        <v>44951</v>
      </c>
      <c r="H10" s="4">
        <v>2</v>
      </c>
      <c r="I10" s="4">
        <v>1</v>
      </c>
      <c r="J10" s="4">
        <v>2</v>
      </c>
      <c r="K10" s="4" t="s">
        <v>30</v>
      </c>
      <c r="L10" s="4">
        <v>1071</v>
      </c>
      <c r="M10" s="4">
        <v>1071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44949</v>
      </c>
      <c r="S10" s="6">
        <v>44966</v>
      </c>
      <c r="T10" s="4" t="s">
        <v>34</v>
      </c>
      <c r="U10" s="4">
        <v>1071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41</v>
      </c>
      <c r="E11" s="4" t="s">
        <v>63</v>
      </c>
      <c r="F11" s="6">
        <v>44950</v>
      </c>
      <c r="G11" s="6">
        <v>44951</v>
      </c>
      <c r="H11" s="4">
        <v>1</v>
      </c>
      <c r="I11" s="4">
        <v>1</v>
      </c>
      <c r="J11" s="4">
        <v>1</v>
      </c>
      <c r="K11" s="4" t="s">
        <v>30</v>
      </c>
      <c r="L11" s="4">
        <v>567</v>
      </c>
      <c r="M11" s="4">
        <v>567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44949</v>
      </c>
      <c r="S11" s="6">
        <v>44966</v>
      </c>
      <c r="T11" s="4" t="s">
        <v>34</v>
      </c>
      <c r="U11" s="4">
        <v>567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41</v>
      </c>
      <c r="E12" s="4" t="s">
        <v>66</v>
      </c>
      <c r="F12" s="6">
        <v>44950</v>
      </c>
      <c r="G12" s="6">
        <v>44951</v>
      </c>
      <c r="H12" s="4">
        <v>2</v>
      </c>
      <c r="I12" s="4">
        <v>1</v>
      </c>
      <c r="J12" s="4">
        <v>2</v>
      </c>
      <c r="K12" s="4" t="s">
        <v>30</v>
      </c>
      <c r="L12" s="4">
        <v>1134</v>
      </c>
      <c r="M12" s="4">
        <v>1134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44949</v>
      </c>
      <c r="S12" s="6">
        <v>44966</v>
      </c>
      <c r="T12" s="4" t="s">
        <v>34</v>
      </c>
      <c r="U12" s="4">
        <v>1134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65</v>
      </c>
      <c r="B13" s="4" t="s">
        <v>26</v>
      </c>
      <c r="C13" s="4" t="s">
        <v>39</v>
      </c>
      <c r="D13" s="4" t="s">
        <v>41</v>
      </c>
      <c r="E13" s="4" t="s">
        <v>66</v>
      </c>
      <c r="F13" s="6">
        <v>44950</v>
      </c>
      <c r="G13" s="6">
        <v>44951</v>
      </c>
      <c r="H13" s="4">
        <v>2</v>
      </c>
      <c r="I13" s="4">
        <v>1</v>
      </c>
      <c r="J13" s="4">
        <v>2</v>
      </c>
      <c r="K13" s="4" t="s">
        <v>30</v>
      </c>
      <c r="L13" s="4">
        <v>-1134</v>
      </c>
      <c r="M13" s="4">
        <v>-1134</v>
      </c>
      <c r="N13" s="4" t="s">
        <v>67</v>
      </c>
      <c r="O13" s="4" t="s">
        <v>32</v>
      </c>
      <c r="P13" s="4" t="s">
        <v>33</v>
      </c>
      <c r="Q13" s="4">
        <v>0</v>
      </c>
      <c r="R13" s="7">
        <v>44949</v>
      </c>
      <c r="S13" s="6">
        <v>44966</v>
      </c>
      <c r="T13" s="4" t="s">
        <v>34</v>
      </c>
      <c r="U13" s="4">
        <v>-1134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41</v>
      </c>
      <c r="E14" s="4" t="s">
        <v>63</v>
      </c>
      <c r="F14" s="6">
        <v>44950</v>
      </c>
      <c r="G14" s="6">
        <v>44951</v>
      </c>
      <c r="H14" s="4">
        <v>2</v>
      </c>
      <c r="I14" s="4">
        <v>1</v>
      </c>
      <c r="J14" s="4">
        <v>2</v>
      </c>
      <c r="K14" s="4" t="s">
        <v>30</v>
      </c>
      <c r="L14" s="4">
        <v>1134</v>
      </c>
      <c r="M14" s="4">
        <v>1134</v>
      </c>
      <c r="N14" s="4" t="s">
        <v>69</v>
      </c>
      <c r="O14" s="4" t="s">
        <v>32</v>
      </c>
      <c r="P14" s="4" t="s">
        <v>33</v>
      </c>
      <c r="Q14" s="4">
        <v>0</v>
      </c>
      <c r="R14" s="7">
        <v>44949</v>
      </c>
      <c r="S14" s="6">
        <v>44966</v>
      </c>
      <c r="T14" s="4" t="s">
        <v>34</v>
      </c>
      <c r="U14" s="4">
        <v>1134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70</v>
      </c>
      <c r="B15" s="4" t="s">
        <v>26</v>
      </c>
      <c r="C15" s="4" t="s">
        <v>27</v>
      </c>
      <c r="D15" s="4" t="s">
        <v>41</v>
      </c>
      <c r="E15" s="4" t="s">
        <v>54</v>
      </c>
      <c r="F15" s="6">
        <v>44950</v>
      </c>
      <c r="G15" s="6">
        <v>44951</v>
      </c>
      <c r="H15" s="4">
        <v>1</v>
      </c>
      <c r="I15" s="4">
        <v>1</v>
      </c>
      <c r="J15" s="4">
        <v>1</v>
      </c>
      <c r="K15" s="4" t="s">
        <v>30</v>
      </c>
      <c r="L15" s="4">
        <v>472.5</v>
      </c>
      <c r="M15" s="4">
        <v>472.5</v>
      </c>
      <c r="N15" s="4" t="s">
        <v>71</v>
      </c>
      <c r="O15" s="4" t="s">
        <v>32</v>
      </c>
      <c r="P15" s="4" t="s">
        <v>33</v>
      </c>
      <c r="Q15" s="4">
        <v>0</v>
      </c>
      <c r="R15" s="7">
        <v>44949</v>
      </c>
      <c r="S15" s="6">
        <v>44966</v>
      </c>
      <c r="T15" s="4" t="s">
        <v>34</v>
      </c>
      <c r="U15" s="4">
        <v>472.5</v>
      </c>
      <c r="V15" s="4">
        <v>0</v>
      </c>
      <c r="W15" s="4">
        <v>0</v>
      </c>
      <c r="X15" s="4" t="s">
        <v>35</v>
      </c>
      <c r="Y15" s="4" t="s">
        <v>72</v>
      </c>
    </row>
    <row r="16" s="4" customFormat="1" spans="1:25">
      <c r="A16" s="4" t="s">
        <v>73</v>
      </c>
      <c r="B16" s="4" t="s">
        <v>26</v>
      </c>
      <c r="C16" s="4" t="s">
        <v>27</v>
      </c>
      <c r="D16" s="4" t="s">
        <v>41</v>
      </c>
      <c r="E16" s="4" t="s">
        <v>66</v>
      </c>
      <c r="F16" s="6">
        <v>44950</v>
      </c>
      <c r="G16" s="6">
        <v>44951</v>
      </c>
      <c r="H16" s="4">
        <v>2</v>
      </c>
      <c r="I16" s="4">
        <v>1</v>
      </c>
      <c r="J16" s="4">
        <v>2</v>
      </c>
      <c r="K16" s="4" t="s">
        <v>30</v>
      </c>
      <c r="L16" s="4">
        <v>1134</v>
      </c>
      <c r="M16" s="4">
        <v>1134</v>
      </c>
      <c r="N16" s="4" t="s">
        <v>74</v>
      </c>
      <c r="O16" s="4" t="s">
        <v>32</v>
      </c>
      <c r="P16" s="4" t="s">
        <v>33</v>
      </c>
      <c r="Q16" s="4">
        <v>0</v>
      </c>
      <c r="R16" s="7">
        <v>44950</v>
      </c>
      <c r="S16" s="6">
        <v>44966</v>
      </c>
      <c r="T16" s="4" t="s">
        <v>34</v>
      </c>
      <c r="U16" s="4">
        <v>1134</v>
      </c>
      <c r="V16" s="4">
        <v>0</v>
      </c>
      <c r="W16" s="4">
        <v>0</v>
      </c>
      <c r="X16" s="4" t="s">
        <v>35</v>
      </c>
      <c r="Y16" s="4" t="s">
        <v>75</v>
      </c>
    </row>
    <row r="17" s="4" customFormat="1" spans="1:25">
      <c r="A17" s="4" t="s">
        <v>76</v>
      </c>
      <c r="B17" s="4" t="s">
        <v>26</v>
      </c>
      <c r="C17" s="4" t="s">
        <v>27</v>
      </c>
      <c r="D17" s="4" t="s">
        <v>49</v>
      </c>
      <c r="E17" s="4" t="s">
        <v>50</v>
      </c>
      <c r="F17" s="6">
        <v>44950</v>
      </c>
      <c r="G17" s="6">
        <v>44951</v>
      </c>
      <c r="H17" s="4">
        <v>1</v>
      </c>
      <c r="I17" s="4">
        <v>1</v>
      </c>
      <c r="J17" s="4">
        <v>1</v>
      </c>
      <c r="K17" s="4" t="s">
        <v>30</v>
      </c>
      <c r="L17" s="4">
        <v>363.12</v>
      </c>
      <c r="M17" s="4">
        <v>363.12</v>
      </c>
      <c r="N17" s="4" t="s">
        <v>77</v>
      </c>
      <c r="O17" s="4" t="s">
        <v>32</v>
      </c>
      <c r="P17" s="4" t="s">
        <v>33</v>
      </c>
      <c r="Q17" s="4">
        <v>0</v>
      </c>
      <c r="R17" s="7">
        <v>44950</v>
      </c>
      <c r="S17" s="6">
        <v>44966</v>
      </c>
      <c r="T17" s="4" t="s">
        <v>34</v>
      </c>
      <c r="U17" s="4">
        <v>363.12</v>
      </c>
      <c r="V17" s="4">
        <v>0</v>
      </c>
      <c r="W17" s="4">
        <v>0</v>
      </c>
      <c r="X17" s="4" t="s">
        <v>78</v>
      </c>
      <c r="Y17" s="4" t="s">
        <v>35</v>
      </c>
    </row>
    <row r="18" s="4" customFormat="1" spans="1:25">
      <c r="A18" s="4" t="s">
        <v>79</v>
      </c>
      <c r="B18" s="4" t="s">
        <v>26</v>
      </c>
      <c r="C18" s="4" t="s">
        <v>27</v>
      </c>
      <c r="D18" s="4" t="s">
        <v>41</v>
      </c>
      <c r="E18" s="4" t="s">
        <v>54</v>
      </c>
      <c r="F18" s="6">
        <v>44950</v>
      </c>
      <c r="G18" s="6">
        <v>44951</v>
      </c>
      <c r="H18" s="4">
        <v>2</v>
      </c>
      <c r="I18" s="4">
        <v>1</v>
      </c>
      <c r="J18" s="4">
        <v>2</v>
      </c>
      <c r="K18" s="4" t="s">
        <v>30</v>
      </c>
      <c r="L18" s="4">
        <v>945</v>
      </c>
      <c r="M18" s="4">
        <v>945</v>
      </c>
      <c r="N18" s="4" t="s">
        <v>80</v>
      </c>
      <c r="O18" s="4" t="s">
        <v>32</v>
      </c>
      <c r="P18" s="4" t="s">
        <v>33</v>
      </c>
      <c r="Q18" s="4">
        <v>0</v>
      </c>
      <c r="R18" s="7">
        <v>44950</v>
      </c>
      <c r="S18" s="6">
        <v>44966</v>
      </c>
      <c r="T18" s="4" t="s">
        <v>34</v>
      </c>
      <c r="U18" s="4">
        <v>945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81</v>
      </c>
      <c r="B19" s="4" t="s">
        <v>26</v>
      </c>
      <c r="C19" s="4" t="s">
        <v>27</v>
      </c>
      <c r="D19" s="4" t="s">
        <v>49</v>
      </c>
      <c r="E19" s="4" t="s">
        <v>82</v>
      </c>
      <c r="F19" s="6">
        <v>44950</v>
      </c>
      <c r="G19" s="6">
        <v>44951</v>
      </c>
      <c r="H19" s="4">
        <v>2</v>
      </c>
      <c r="I19" s="4">
        <v>1</v>
      </c>
      <c r="J19" s="4">
        <v>2</v>
      </c>
      <c r="K19" s="4" t="s">
        <v>30</v>
      </c>
      <c r="L19" s="4">
        <v>836.4</v>
      </c>
      <c r="M19" s="4">
        <v>836.4</v>
      </c>
      <c r="N19" s="4" t="s">
        <v>83</v>
      </c>
      <c r="O19" s="4" t="s">
        <v>32</v>
      </c>
      <c r="P19" s="4" t="s">
        <v>33</v>
      </c>
      <c r="Q19" s="4">
        <v>0</v>
      </c>
      <c r="R19" s="7">
        <v>44950</v>
      </c>
      <c r="S19" s="6">
        <v>44966</v>
      </c>
      <c r="T19" s="4" t="s">
        <v>34</v>
      </c>
      <c r="U19" s="4">
        <v>836.4</v>
      </c>
      <c r="V19" s="4">
        <v>0</v>
      </c>
      <c r="W19" s="4">
        <v>0</v>
      </c>
      <c r="X19" s="4" t="s">
        <v>84</v>
      </c>
      <c r="Y19" s="4" t="s">
        <v>85</v>
      </c>
    </row>
    <row r="20" s="4" customFormat="1" spans="1:25">
      <c r="A20" s="4" t="s">
        <v>86</v>
      </c>
      <c r="B20" s="4" t="s">
        <v>26</v>
      </c>
      <c r="C20" s="4" t="s">
        <v>27</v>
      </c>
      <c r="D20" s="4" t="s">
        <v>41</v>
      </c>
      <c r="E20" s="4" t="s">
        <v>54</v>
      </c>
      <c r="F20" s="6">
        <v>44950</v>
      </c>
      <c r="G20" s="6">
        <v>44951</v>
      </c>
      <c r="H20" s="4">
        <v>4</v>
      </c>
      <c r="I20" s="4">
        <v>1</v>
      </c>
      <c r="J20" s="4">
        <v>4</v>
      </c>
      <c r="K20" s="4" t="s">
        <v>30</v>
      </c>
      <c r="L20" s="4">
        <v>1890</v>
      </c>
      <c r="M20" s="4">
        <v>1890</v>
      </c>
      <c r="N20" s="4" t="s">
        <v>87</v>
      </c>
      <c r="O20" s="4" t="s">
        <v>32</v>
      </c>
      <c r="P20" s="4" t="s">
        <v>33</v>
      </c>
      <c r="Q20" s="4">
        <v>0</v>
      </c>
      <c r="R20" s="7">
        <v>44950</v>
      </c>
      <c r="S20" s="6">
        <v>44966</v>
      </c>
      <c r="T20" s="4" t="s">
        <v>34</v>
      </c>
      <c r="U20" s="4">
        <v>1890</v>
      </c>
      <c r="V20" s="4">
        <v>0</v>
      </c>
      <c r="W20" s="4">
        <v>0</v>
      </c>
      <c r="X20" s="4" t="s">
        <v>35</v>
      </c>
      <c r="Y20" s="4" t="s">
        <v>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6"/>
  <sheetViews>
    <sheetView tabSelected="1" workbookViewId="0">
      <selection activeCell="A23" sqref="A23:D2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hidden="1" spans="1:10">
      <c r="A2" s="5">
        <v>22104829486</v>
      </c>
      <c r="B2" s="6">
        <v>44946</v>
      </c>
      <c r="C2" s="6">
        <v>44951</v>
      </c>
      <c r="D2" s="4">
        <v>1981.7</v>
      </c>
      <c r="E2" s="4">
        <v>1981.7</v>
      </c>
      <c r="F2" s="8" t="s">
        <v>90</v>
      </c>
      <c r="G2" s="4">
        <f>D2-E2</f>
        <v>0</v>
      </c>
      <c r="H2" s="4" t="str">
        <f>$H$1&amp;F2</f>
        <v>，202301070802180021</v>
      </c>
      <c r="I2" s="4" t="e">
        <f>VLOOKUP(A2,HOP!A:U,21,0)</f>
        <v>#N/A</v>
      </c>
      <c r="J2" s="4">
        <v>1.7</v>
      </c>
    </row>
    <row r="3" s="4" customFormat="1" hidden="1" spans="1:9">
      <c r="A3" s="5">
        <v>999222113225640</v>
      </c>
      <c r="B3" s="6">
        <v>44950</v>
      </c>
      <c r="C3" s="6">
        <v>44951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8" si="0">D3-E3</f>
        <v>#N/A</v>
      </c>
      <c r="H3" s="4" t="e">
        <f t="shared" ref="H3:H18" si="1">$H$1&amp;F3</f>
        <v>#N/A</v>
      </c>
      <c r="I3" s="4" t="e">
        <f>VLOOKUP(A3,HOP!A:U,21,0)</f>
        <v>#N/A</v>
      </c>
    </row>
    <row r="4" s="4" customFormat="1" hidden="1" spans="1:10">
      <c r="A4" s="9" t="s">
        <v>91</v>
      </c>
      <c r="B4" s="6">
        <v>44950</v>
      </c>
      <c r="C4" s="6">
        <v>44951</v>
      </c>
      <c r="D4" s="4">
        <v>595</v>
      </c>
      <c r="E4" s="4">
        <v>595</v>
      </c>
      <c r="F4" s="8" t="s">
        <v>92</v>
      </c>
      <c r="G4" s="4">
        <f t="shared" si="0"/>
        <v>0</v>
      </c>
      <c r="H4" s="4" t="str">
        <f t="shared" si="1"/>
        <v>，202301141309580025</v>
      </c>
      <c r="I4" s="4" t="e">
        <f>VLOOKUP(A4,HOP!A:U,21,0)</f>
        <v>#N/A</v>
      </c>
      <c r="J4" s="4">
        <v>1.14</v>
      </c>
    </row>
    <row r="5" s="4" customFormat="1" hidden="1" spans="1:10">
      <c r="A5" s="9" t="s">
        <v>93</v>
      </c>
      <c r="B5" s="6">
        <v>44946</v>
      </c>
      <c r="C5" s="6">
        <v>44951</v>
      </c>
      <c r="D5" s="4">
        <v>1439.2</v>
      </c>
      <c r="E5" s="4">
        <v>1439.2</v>
      </c>
      <c r="F5" s="8" t="s">
        <v>94</v>
      </c>
      <c r="G5" s="4">
        <f t="shared" si="0"/>
        <v>0</v>
      </c>
      <c r="H5" s="4" t="str">
        <f t="shared" si="1"/>
        <v>，202301160924410021</v>
      </c>
      <c r="I5" s="4" t="e">
        <f>VLOOKUP(A5,HOP!A:U,21,0)</f>
        <v>#N/A</v>
      </c>
      <c r="J5" s="4">
        <v>1.16</v>
      </c>
    </row>
    <row r="6" s="4" customFormat="1" spans="1:9">
      <c r="A6" s="5">
        <v>22271784057</v>
      </c>
      <c r="B6" s="6">
        <v>44950</v>
      </c>
      <c r="C6" s="6">
        <v>44951</v>
      </c>
      <c r="D6" s="4">
        <v>363.12</v>
      </c>
      <c r="E6" s="4" t="str">
        <f>VLOOKUP(A6,HOP!A:L,12,0)</f>
        <v>363.12</v>
      </c>
      <c r="F6" s="4" t="str">
        <f>VLOOKUP(A6,HOP!A:C,3,0)</f>
        <v>2963211</v>
      </c>
      <c r="G6" s="4">
        <f t="shared" si="0"/>
        <v>0</v>
      </c>
      <c r="H6" s="4" t="str">
        <f t="shared" si="1"/>
        <v>，2963211</v>
      </c>
      <c r="I6" s="4" t="str">
        <f>VLOOKUP(A6,HOP!A:U,21,0)</f>
        <v>直采</v>
      </c>
    </row>
    <row r="7" s="4" customFormat="1" hidden="1" spans="1:10">
      <c r="A7" s="5">
        <v>22275523475</v>
      </c>
      <c r="B7" s="6">
        <v>44949</v>
      </c>
      <c r="C7" s="6">
        <v>44951</v>
      </c>
      <c r="D7" s="4">
        <v>945</v>
      </c>
      <c r="E7" s="4">
        <v>945</v>
      </c>
      <c r="F7" s="8" t="s">
        <v>95</v>
      </c>
      <c r="G7" s="4">
        <f t="shared" si="0"/>
        <v>0</v>
      </c>
      <c r="H7" s="4" t="str">
        <f t="shared" si="1"/>
        <v>，202301192003160021</v>
      </c>
      <c r="I7" s="4" t="e">
        <f>VLOOKUP(A7,HOP!A:U,21,0)</f>
        <v>#N/A</v>
      </c>
      <c r="J7" s="4">
        <v>1.19</v>
      </c>
    </row>
    <row r="8" s="4" customFormat="1" hidden="1" spans="1:10">
      <c r="A8" s="9" t="s">
        <v>96</v>
      </c>
      <c r="B8" s="6">
        <v>44950</v>
      </c>
      <c r="C8" s="6">
        <v>44951</v>
      </c>
      <c r="D8" s="4">
        <v>472.5</v>
      </c>
      <c r="E8" s="4">
        <v>472.5</v>
      </c>
      <c r="F8" s="8" t="s">
        <v>97</v>
      </c>
      <c r="G8" s="4">
        <f t="shared" si="0"/>
        <v>0</v>
      </c>
      <c r="H8" s="4" t="str">
        <f t="shared" si="1"/>
        <v>，202301222203150020</v>
      </c>
      <c r="I8" s="4" t="e">
        <f>VLOOKUP(A8,HOP!A:U,21,0)</f>
        <v>#N/A</v>
      </c>
      <c r="J8" s="4">
        <v>1.22</v>
      </c>
    </row>
    <row r="9" s="4" customFormat="1" hidden="1" spans="1:10">
      <c r="A9" s="9" t="s">
        <v>98</v>
      </c>
      <c r="B9" s="6">
        <v>44950</v>
      </c>
      <c r="C9" s="6">
        <v>44951</v>
      </c>
      <c r="D9" s="4">
        <v>1071</v>
      </c>
      <c r="E9" s="4">
        <v>1071</v>
      </c>
      <c r="F9" s="8" t="s">
        <v>99</v>
      </c>
      <c r="G9" s="4">
        <f t="shared" si="0"/>
        <v>0</v>
      </c>
      <c r="H9" s="4" t="str">
        <f t="shared" si="1"/>
        <v>，202301231823250068</v>
      </c>
      <c r="I9" s="4" t="e">
        <f>VLOOKUP(A9,HOP!A:U,21,0)</f>
        <v>#N/A</v>
      </c>
      <c r="J9" s="4">
        <v>1.23</v>
      </c>
    </row>
    <row r="10" s="4" customFormat="1" hidden="1" spans="1:10">
      <c r="A10" s="9" t="s">
        <v>100</v>
      </c>
      <c r="B10" s="6">
        <v>44950</v>
      </c>
      <c r="C10" s="6">
        <v>44951</v>
      </c>
      <c r="D10" s="4">
        <v>567</v>
      </c>
      <c r="E10" s="4">
        <v>567</v>
      </c>
      <c r="F10" s="8" t="s">
        <v>101</v>
      </c>
      <c r="G10" s="4">
        <f t="shared" si="0"/>
        <v>0</v>
      </c>
      <c r="H10" s="4" t="str">
        <f t="shared" si="1"/>
        <v>，202301231933130071</v>
      </c>
      <c r="I10" s="4" t="e">
        <f>VLOOKUP(A10,HOP!A:U,21,0)</f>
        <v>#N/A</v>
      </c>
      <c r="J10" s="4">
        <v>1.23</v>
      </c>
    </row>
    <row r="11" s="4" customFormat="1" hidden="1" spans="1:9">
      <c r="A11" s="5">
        <v>999222319195530</v>
      </c>
      <c r="B11" s="6">
        <v>44950</v>
      </c>
      <c r="C11" s="6">
        <v>44951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12">
      <c r="A12" s="9" t="s">
        <v>102</v>
      </c>
      <c r="B12" s="6">
        <v>44950</v>
      </c>
      <c r="C12" s="6">
        <v>44951</v>
      </c>
      <c r="D12" s="4">
        <v>1134</v>
      </c>
      <c r="E12" s="4">
        <v>1134</v>
      </c>
      <c r="F12" s="8" t="s">
        <v>103</v>
      </c>
      <c r="G12" s="4">
        <f t="shared" si="0"/>
        <v>0</v>
      </c>
      <c r="H12" s="4" t="str">
        <f t="shared" si="1"/>
        <v>，202301232331330068</v>
      </c>
      <c r="I12" s="4" t="e">
        <f>VLOOKUP(A12,HOP!A:U,21,0)</f>
        <v>#N/A</v>
      </c>
      <c r="J12" s="4">
        <v>1.23</v>
      </c>
      <c r="L12" s="4" t="s">
        <v>104</v>
      </c>
    </row>
    <row r="13" s="4" customFormat="1" hidden="1" spans="1:10">
      <c r="A13" s="9" t="s">
        <v>105</v>
      </c>
      <c r="B13" s="6">
        <v>44950</v>
      </c>
      <c r="C13" s="6">
        <v>44951</v>
      </c>
      <c r="D13" s="4">
        <v>472.5</v>
      </c>
      <c r="E13" s="4">
        <v>472.5</v>
      </c>
      <c r="F13" s="8" t="s">
        <v>106</v>
      </c>
      <c r="G13" s="4">
        <f t="shared" si="0"/>
        <v>0</v>
      </c>
      <c r="H13" s="4" t="str">
        <f t="shared" si="1"/>
        <v>，202301232332250071</v>
      </c>
      <c r="I13" s="4" t="e">
        <f>VLOOKUP(A13,HOP!A:U,21,0)</f>
        <v>#N/A</v>
      </c>
      <c r="J13" s="4">
        <v>1.23</v>
      </c>
    </row>
    <row r="14" s="4" customFormat="1" hidden="1" spans="1:10">
      <c r="A14" s="9" t="s">
        <v>107</v>
      </c>
      <c r="B14" s="6">
        <v>44950</v>
      </c>
      <c r="C14" s="6">
        <v>44951</v>
      </c>
      <c r="D14" s="4">
        <v>1134</v>
      </c>
      <c r="E14" s="4">
        <v>1134</v>
      </c>
      <c r="F14" s="8" t="s">
        <v>108</v>
      </c>
      <c r="G14" s="4">
        <f t="shared" si="0"/>
        <v>0</v>
      </c>
      <c r="H14" s="4" t="str">
        <f t="shared" si="1"/>
        <v>，202301241404300034</v>
      </c>
      <c r="I14" s="4" t="e">
        <f>VLOOKUP(A14,HOP!A:U,21,0)</f>
        <v>#N/A</v>
      </c>
      <c r="J14" s="4">
        <v>1.24</v>
      </c>
    </row>
    <row r="15" s="4" customFormat="1" spans="1:9">
      <c r="A15" s="5">
        <v>999222330634711</v>
      </c>
      <c r="B15" s="6">
        <v>44950</v>
      </c>
      <c r="C15" s="6">
        <v>44951</v>
      </c>
      <c r="D15" s="4">
        <v>363.12</v>
      </c>
      <c r="E15" s="4" t="str">
        <f>VLOOKUP(A15,HOP!A:L,12,0)</f>
        <v>363.12</v>
      </c>
      <c r="F15" s="4" t="str">
        <f>VLOOKUP(A15,HOP!A:C,3,0)</f>
        <v>2974619</v>
      </c>
      <c r="G15" s="4">
        <f t="shared" si="0"/>
        <v>0</v>
      </c>
      <c r="H15" s="4" t="str">
        <f t="shared" si="1"/>
        <v>，2974619</v>
      </c>
      <c r="I15" s="4" t="str">
        <f>VLOOKUP(A15,HOP!A:U,21,0)</f>
        <v>直采</v>
      </c>
    </row>
    <row r="16" s="4" customFormat="1" hidden="1" spans="1:10">
      <c r="A16" s="9" t="s">
        <v>109</v>
      </c>
      <c r="B16" s="6">
        <v>44950</v>
      </c>
      <c r="C16" s="6">
        <v>44951</v>
      </c>
      <c r="D16" s="4">
        <v>945</v>
      </c>
      <c r="E16" s="4">
        <v>945</v>
      </c>
      <c r="F16" s="8" t="s">
        <v>110</v>
      </c>
      <c r="G16" s="4">
        <f t="shared" si="0"/>
        <v>0</v>
      </c>
      <c r="H16" s="4" t="str">
        <f t="shared" si="1"/>
        <v>，202301241749290068</v>
      </c>
      <c r="I16" s="4" t="e">
        <f>VLOOKUP(A16,HOP!A:U,21,0)</f>
        <v>#N/A</v>
      </c>
      <c r="J16" s="4">
        <v>1.24</v>
      </c>
    </row>
    <row r="17" s="4" customFormat="1" spans="1:9">
      <c r="A17" s="5">
        <v>999222331935376</v>
      </c>
      <c r="B17" s="6">
        <v>44950</v>
      </c>
      <c r="C17" s="6">
        <v>44951</v>
      </c>
      <c r="D17" s="4">
        <v>836.4</v>
      </c>
      <c r="E17" s="4" t="str">
        <f>VLOOKUP(A17,HOP!A:L,12,0)</f>
        <v>836.40</v>
      </c>
      <c r="F17" s="4" t="str">
        <f>VLOOKUP(A17,HOP!A:C,3,0)</f>
        <v>2974967</v>
      </c>
      <c r="G17" s="4">
        <f t="shared" si="0"/>
        <v>0</v>
      </c>
      <c r="H17" s="4" t="str">
        <f t="shared" si="1"/>
        <v>，2974967</v>
      </c>
      <c r="I17" s="4" t="str">
        <f>VLOOKUP(A17,HOP!A:U,21,0)</f>
        <v>直采</v>
      </c>
    </row>
    <row r="18" s="4" customFormat="1" hidden="1" spans="1:10">
      <c r="A18" s="9" t="s">
        <v>111</v>
      </c>
      <c r="B18" s="6">
        <v>44950</v>
      </c>
      <c r="C18" s="6">
        <v>44951</v>
      </c>
      <c r="D18" s="4">
        <v>1890</v>
      </c>
      <c r="E18" s="4">
        <v>1890</v>
      </c>
      <c r="F18" s="8" t="s">
        <v>112</v>
      </c>
      <c r="G18" s="4">
        <f t="shared" si="0"/>
        <v>0</v>
      </c>
      <c r="H18" s="4" t="str">
        <f t="shared" si="1"/>
        <v>，202301241944430071</v>
      </c>
      <c r="I18" s="4" t="e">
        <f>VLOOKUP(A18,HOP!A:U,21,0)</f>
        <v>#N/A</v>
      </c>
      <c r="J18" s="4">
        <v>1.24</v>
      </c>
    </row>
    <row r="20" ht="12" customHeight="1" spans="4:4">
      <c r="D20" s="4">
        <f>SUM(D2:D19)</f>
        <v>14209.54</v>
      </c>
    </row>
    <row r="23" spans="1:4">
      <c r="A23" s="4" t="s">
        <v>113</v>
      </c>
      <c r="C23" s="4">
        <v>1562.64</v>
      </c>
      <c r="D23" s="4">
        <v>1804.47</v>
      </c>
    </row>
    <row r="24" spans="1:4">
      <c r="A24" s="4" t="s">
        <v>114</v>
      </c>
      <c r="C24" s="4">
        <v>12646.9</v>
      </c>
      <c r="D24" s="4">
        <v>14604.07</v>
      </c>
    </row>
    <row r="25" spans="1:4">
      <c r="A25" s="4" t="s">
        <v>115</v>
      </c>
      <c r="C25" s="4">
        <f>SUBTOTAL(9,C23:C24)</f>
        <v>14209.54</v>
      </c>
      <c r="D25" s="4">
        <f>SUBTOTAL(9,D23:D24)</f>
        <v>16408.54</v>
      </c>
    </row>
    <row r="26" spans="1:1">
      <c r="A26" s="4" t="s">
        <v>116</v>
      </c>
    </row>
  </sheetData>
  <autoFilter ref="A1:X18">
    <filterColumn colId="3">
      <filters>
        <filter val="1890"/>
        <filter val="1071"/>
        <filter val="1439.2"/>
        <filter val="363.12"/>
        <filter val="1134"/>
        <filter val="836.4"/>
        <filter val="595"/>
        <filter val="945"/>
        <filter val="472.5"/>
        <filter val="567"/>
        <filter val="1981.7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120</v>
      </c>
      <c r="E1" s="2" t="s">
        <v>13</v>
      </c>
      <c r="F1" s="2" t="s">
        <v>5</v>
      </c>
      <c r="G1" s="2" t="s">
        <v>6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  <c r="U1" s="2" t="s">
        <v>134</v>
      </c>
      <c r="V1" s="2" t="s">
        <v>135</v>
      </c>
    </row>
    <row r="2" s="1" customFormat="1" spans="1:22">
      <c r="A2" s="3">
        <v>999222331935376</v>
      </c>
      <c r="B2" s="1" t="s">
        <v>136</v>
      </c>
      <c r="C2" s="1" t="s">
        <v>137</v>
      </c>
      <c r="D2" s="1" t="s">
        <v>138</v>
      </c>
      <c r="E2" s="1" t="s">
        <v>83</v>
      </c>
      <c r="F2" s="1" t="s">
        <v>136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148</v>
      </c>
      <c r="T2" s="1" t="s">
        <v>149</v>
      </c>
      <c r="U2" s="1" t="s">
        <v>150</v>
      </c>
      <c r="V2" s="1" t="s">
        <v>151</v>
      </c>
    </row>
    <row r="3" s="1" customFormat="1" spans="1:22">
      <c r="A3" s="3">
        <v>999222330634711</v>
      </c>
      <c r="B3" s="1" t="s">
        <v>136</v>
      </c>
      <c r="C3" s="1" t="s">
        <v>152</v>
      </c>
      <c r="D3" s="1" t="s">
        <v>138</v>
      </c>
      <c r="E3" s="1" t="s">
        <v>77</v>
      </c>
      <c r="F3" s="1" t="s">
        <v>136</v>
      </c>
      <c r="G3" s="1" t="s">
        <v>139</v>
      </c>
      <c r="H3" s="1" t="s">
        <v>140</v>
      </c>
      <c r="I3" s="1" t="s">
        <v>153</v>
      </c>
      <c r="J3" s="1" t="s">
        <v>142</v>
      </c>
      <c r="K3" s="1" t="s">
        <v>153</v>
      </c>
      <c r="L3" s="1" t="s">
        <v>153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154</v>
      </c>
      <c r="S3" s="1" t="s">
        <v>148</v>
      </c>
      <c r="T3" s="1" t="s">
        <v>149</v>
      </c>
      <c r="U3" s="1" t="s">
        <v>150</v>
      </c>
      <c r="V3" s="1" t="s">
        <v>151</v>
      </c>
    </row>
    <row r="4" s="1" customFormat="1" spans="1:22">
      <c r="A4" s="3">
        <v>22271784057</v>
      </c>
      <c r="B4" s="1" t="s">
        <v>155</v>
      </c>
      <c r="C4" s="1" t="s">
        <v>156</v>
      </c>
      <c r="D4" s="1" t="s">
        <v>138</v>
      </c>
      <c r="E4" s="1" t="s">
        <v>51</v>
      </c>
      <c r="F4" s="1" t="s">
        <v>136</v>
      </c>
      <c r="G4" s="1" t="s">
        <v>139</v>
      </c>
      <c r="H4" s="1" t="s">
        <v>140</v>
      </c>
      <c r="I4" s="1" t="s">
        <v>153</v>
      </c>
      <c r="J4" s="1" t="s">
        <v>142</v>
      </c>
      <c r="K4" s="1" t="s">
        <v>153</v>
      </c>
      <c r="L4" s="1" t="s">
        <v>153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157</v>
      </c>
      <c r="S4" s="1" t="s">
        <v>148</v>
      </c>
      <c r="T4" s="1" t="s">
        <v>149</v>
      </c>
      <c r="U4" s="1" t="s">
        <v>150</v>
      </c>
      <c r="V4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2023-02-09T01:39:00Z</dcterms:created>
  <dcterms:modified xsi:type="dcterms:W3CDTF">2023-02-09T04:00:08Z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DBA1DE8E3A7B4A29A82004076788553C</vt:lpwstr>
  </property>
  <property fmtid="{D5CDD505-2E9C-101B-9397-08002B2CF9AE}" pid="3" name="KSOProductBuildVer">
    <vt:lpwstr>2052-11.1.0.13703</vt:lpwstr>
  </property>
</Properties>
</file>