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对账!$A$1:$W$9</definedName>
  </definedNames>
  <calcPr calcId="144525"/>
</workbook>
</file>

<file path=xl/sharedStrings.xml><?xml version="1.0" encoding="utf-8"?>
<sst xmlns="http://schemas.openxmlformats.org/spreadsheetml/2006/main" count="208" uniqueCount="111">
  <si>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</si>
  <si>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</si>
  <si>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</si>
  <si>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</si>
  <si>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</si>
  <si>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</si>
  <si>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</si>
  <si>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</si>
  <si>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</si>
  <si>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</si>
  <si>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</si>
  <si>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</si>
  <si>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</si>
  <si>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</si>
  <si>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</si>
  <si>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</si>
  <si>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</si>
  <si>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</si>
  <si>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</si>
  <si>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</si>
  <si>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</si>
  <si>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</si>
  <si>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</si>
  <si>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</si>
  <si>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</si>
  <si>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999222270724009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</si>
  <si>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</si>
  <si>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</si>
  <si>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</si>
  <si>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</si>
  <si>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</si>
  <si>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陈秀琼</t>
  </si>
  <si>
    <t>CA363230210CNY</t>
  </si>
  <si>
    <t>未提现</t>
  </si>
  <si>
    <t>携程开票</t>
  </si>
  <si>
    <t xml:space="preserve">	</t>
  </si>
  <si>
    <t xml:space="preserve">22315473313	</t>
  </si>
  <si>
    <t>[蕉岭]蕉岭培鸿乡墅(100954969)</t>
  </si>
  <si>
    <t>秋田双人房&lt;超值特惠&gt;&lt;双人入住&gt;&lt;双早&gt;</t>
  </si>
  <si>
    <t>黄武林</t>
  </si>
  <si>
    <t xml:space="preserve">22327428381	</t>
  </si>
  <si>
    <t>[梅州]梅州客都大酒店(100660732)</t>
  </si>
  <si>
    <t>商务大床房&lt;特惠专享&gt;&lt;双人入住&gt;&lt;双早&gt;</t>
  </si>
  <si>
    <t>李桂英</t>
  </si>
  <si>
    <t xml:space="preserve">2974066	</t>
  </si>
  <si>
    <t xml:space="preserve">999222328905153	</t>
  </si>
  <si>
    <t>陈文婷,潘小丽</t>
  </si>
  <si>
    <t xml:space="preserve">1943189	</t>
  </si>
  <si>
    <t xml:space="preserve">999222337902512	</t>
  </si>
  <si>
    <t>马宇彬,金碧,马宇婷</t>
  </si>
  <si>
    <t>取消</t>
  </si>
  <si>
    <t xml:space="preserve">999222342641497	</t>
  </si>
  <si>
    <t>零压豪华双床房&lt;超值特惠&gt;&lt;双人入住&gt;&lt;双早&gt;&lt;日历房套餐高价值&gt;&lt;新酒店礼盒&gt;</t>
  </si>
  <si>
    <t>黄曼华</t>
  </si>
  <si>
    <t xml:space="preserve">999222344923312	</t>
  </si>
  <si>
    <t>标准双床房&lt;双人入住&gt;&lt;升级特惠&gt;&lt;双早&gt;&lt;新高价值日历房套餐&gt;&lt;新酒店礼盒&gt;</t>
  </si>
  <si>
    <t>赵蕊,曹阳</t>
  </si>
  <si>
    <t xml:space="preserve">999222351255400	</t>
  </si>
  <si>
    <t>胡静禄,柳晓娜</t>
  </si>
  <si>
    <t>，</t>
  </si>
  <si>
    <t>999222270724009</t>
  </si>
  <si>
    <t>202301191322240071</t>
  </si>
  <si>
    <t>202301231731240071</t>
  </si>
  <si>
    <t>999222328905153</t>
  </si>
  <si>
    <t>202301241423090021</t>
  </si>
  <si>
    <t>999222337902512</t>
  </si>
  <si>
    <t>999222342641497</t>
  </si>
  <si>
    <t>202301251232170025</t>
  </si>
  <si>
    <t>999222344923312</t>
  </si>
  <si>
    <t>202301251547370025</t>
  </si>
  <si>
    <t>999222351255400</t>
  </si>
  <si>
    <t>A230210094126481</t>
  </si>
  <si>
    <t>房集：i230210094033 4030.5元</t>
  </si>
  <si>
    <t xml:space="preserve">CNY / HKD 当前参考汇率: 1.155129916
</t>
  </si>
  <si>
    <t>总计：4393.62 CNY/
5075.2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</si>
  <si>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</si>
  <si>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</si>
  <si>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</si>
  <si>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</si>
  <si>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</si>
  <si>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</si>
  <si>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</si>
  <si>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</si>
  <si>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</si>
  <si>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</si>
  <si>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</si>
  <si>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</si>
  <si>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</si>
  <si>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</si>
  <si>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</si>
  <si>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</si>
  <si>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</si>
  <si>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</si>
  <si>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</si>
  <si>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2023-01-24</t>
  </si>
  <si>
    <t>2974066</t>
  </si>
  <si>
    <t>梅州客都大酒店</t>
  </si>
  <si>
    <t>2023-01-25</t>
  </si>
  <si>
    <t>2023-01-26</t>
  </si>
  <si>
    <t>退房日周结</t>
  </si>
  <si>
    <t>363.12</t>
  </si>
  <si>
    <t>RMB</t>
  </si>
  <si>
    <t>0</t>
  </si>
  <si>
    <t>0.00</t>
  </si>
  <si>
    <t>携程国内直连(DD)</t>
  </si>
  <si>
    <t>01.011249</t>
  </si>
  <si>
    <t>2023-01-24 12:43:52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</si>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</sst>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285750</xdr:colOff>
      <xdr:row>49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9686925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44952</v>
      </c>
      <c r="H2" s="4">
        <v>1</v>
      </c>
      <c r="I2" s="4">
        <v>1</v>
      </c>
      <c r="J2" s="4">
        <v>1</v>
      </c>
      <c r="K2" s="4" t="s">
        <v>30</v>
      </c>
      <c r="L2" s="4">
        <v>535.5</v>
      </c>
      <c r="M2" s="4">
        <v>535.5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44967</v>
      </c>
      <c r="T2" s="4" t="s">
        <v>34</v>
      </c>
      <c r="U2" s="4">
        <v>535.5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44949</v>
      </c>
      <c r="G3" s="6">
        <v>44952</v>
      </c>
      <c r="H3" s="4">
        <v>1</v>
      </c>
      <c r="I3" s="4">
        <v>3</v>
      </c>
      <c r="J3" s="4">
        <v>3</v>
      </c>
      <c r="K3" s="4" t="s">
        <v>30</v>
      </c>
      <c r="L3" s="4">
        <v>714</v>
      </c>
      <c r="M3" s="4">
        <v>714</v>
      </c>
      <c r="N3" s="4" t="s">
        <v>39</v>
      </c>
      <c r="O3" s="4" t="s">
        <v>32</v>
      </c>
      <c r="P3" s="4" t="s">
        <v>33</v>
      </c>
      <c r="Q3" s="4">
        <v>0</v>
      </c>
      <c r="R3" s="7">
        <v>44949</v>
      </c>
      <c r="S3" s="6">
        <v>44967</v>
      </c>
      <c r="T3" s="4" t="s">
        <v>34</v>
      </c>
      <c r="U3" s="4">
        <v>714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44951</v>
      </c>
      <c r="G4" s="6">
        <v>44952</v>
      </c>
      <c r="H4" s="4">
        <v>1</v>
      </c>
      <c r="I4" s="4">
        <v>1</v>
      </c>
      <c r="J4" s="4">
        <v>1</v>
      </c>
      <c r="K4" s="4" t="s">
        <v>30</v>
      </c>
      <c r="L4" s="4">
        <v>363.12</v>
      </c>
      <c r="M4" s="4">
        <v>363.12</v>
      </c>
      <c r="N4" s="4" t="s">
        <v>43</v>
      </c>
      <c r="O4" s="4" t="s">
        <v>32</v>
      </c>
      <c r="P4" s="4" t="s">
        <v>33</v>
      </c>
      <c r="Q4" s="4">
        <v>0</v>
      </c>
      <c r="R4" s="7">
        <v>44950</v>
      </c>
      <c r="S4" s="6">
        <v>44967</v>
      </c>
      <c r="T4" s="4" t="s">
        <v>34</v>
      </c>
      <c r="U4" s="4">
        <v>363.12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44951</v>
      </c>
      <c r="G5" s="6">
        <v>44952</v>
      </c>
      <c r="H5" s="4">
        <v>2</v>
      </c>
      <c r="I5" s="4">
        <v>1</v>
      </c>
      <c r="J5" s="4">
        <v>2</v>
      </c>
      <c r="K5" s="4" t="s">
        <v>30</v>
      </c>
      <c r="L5" s="4">
        <v>1147.5</v>
      </c>
      <c r="M5" s="4">
        <v>1147.5</v>
      </c>
      <c r="N5" s="4" t="s">
        <v>46</v>
      </c>
      <c r="O5" s="4" t="s">
        <v>32</v>
      </c>
      <c r="P5" s="4" t="s">
        <v>33</v>
      </c>
      <c r="Q5" s="4">
        <v>0</v>
      </c>
      <c r="R5" s="7">
        <v>44950</v>
      </c>
      <c r="S5" s="6">
        <v>44967</v>
      </c>
      <c r="T5" s="4" t="s">
        <v>34</v>
      </c>
      <c r="U5" s="4">
        <v>1147.5</v>
      </c>
      <c r="V5" s="4">
        <v>0</v>
      </c>
      <c r="W5" s="4">
        <v>0</v>
      </c>
      <c r="X5" s="4" t="s">
        <v>35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37</v>
      </c>
      <c r="E6" s="4" t="s">
        <v>38</v>
      </c>
      <c r="F6" s="6">
        <v>44951</v>
      </c>
      <c r="G6" s="6">
        <v>44952</v>
      </c>
      <c r="H6" s="4">
        <v>3</v>
      </c>
      <c r="I6" s="4">
        <v>1</v>
      </c>
      <c r="J6" s="4">
        <v>3</v>
      </c>
      <c r="K6" s="4" t="s">
        <v>30</v>
      </c>
      <c r="L6" s="4">
        <v>714</v>
      </c>
      <c r="M6" s="4">
        <v>714</v>
      </c>
      <c r="N6" s="4" t="s">
        <v>49</v>
      </c>
      <c r="O6" s="4" t="s">
        <v>32</v>
      </c>
      <c r="P6" s="4" t="s">
        <v>33</v>
      </c>
      <c r="Q6" s="4">
        <v>0</v>
      </c>
      <c r="R6" s="7">
        <v>44950</v>
      </c>
      <c r="S6" s="6">
        <v>44967</v>
      </c>
      <c r="T6" s="4" t="s">
        <v>34</v>
      </c>
      <c r="U6" s="4">
        <v>714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50</v>
      </c>
      <c r="D7" s="4" t="s">
        <v>37</v>
      </c>
      <c r="E7" s="4" t="s">
        <v>38</v>
      </c>
      <c r="F7" s="6">
        <v>44951</v>
      </c>
      <c r="G7" s="6">
        <v>44952</v>
      </c>
      <c r="H7" s="4">
        <v>3</v>
      </c>
      <c r="I7" s="4">
        <v>1</v>
      </c>
      <c r="J7" s="4">
        <v>3</v>
      </c>
      <c r="K7" s="4" t="s">
        <v>30</v>
      </c>
      <c r="L7" s="4">
        <v>-714</v>
      </c>
      <c r="M7" s="4">
        <v>-714</v>
      </c>
      <c r="N7" s="4" t="s">
        <v>49</v>
      </c>
      <c r="O7" s="4" t="s">
        <v>32</v>
      </c>
      <c r="P7" s="4" t="s">
        <v>33</v>
      </c>
      <c r="Q7" s="4">
        <v>0</v>
      </c>
      <c r="R7" s="7">
        <v>44950</v>
      </c>
      <c r="S7" s="6">
        <v>44967</v>
      </c>
      <c r="T7" s="4" t="s">
        <v>34</v>
      </c>
      <c r="U7" s="4">
        <v>-714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52</v>
      </c>
      <c r="F8" s="6">
        <v>44951</v>
      </c>
      <c r="G8" s="6">
        <v>44952</v>
      </c>
      <c r="H8" s="4">
        <v>1</v>
      </c>
      <c r="I8" s="4">
        <v>1</v>
      </c>
      <c r="J8" s="4">
        <v>1</v>
      </c>
      <c r="K8" s="4" t="s">
        <v>30</v>
      </c>
      <c r="L8" s="4">
        <v>688.5</v>
      </c>
      <c r="M8" s="4">
        <v>688.5</v>
      </c>
      <c r="N8" s="4" t="s">
        <v>53</v>
      </c>
      <c r="O8" s="4" t="s">
        <v>32</v>
      </c>
      <c r="P8" s="4" t="s">
        <v>33</v>
      </c>
      <c r="Q8" s="4">
        <v>0</v>
      </c>
      <c r="R8" s="7">
        <v>44951</v>
      </c>
      <c r="S8" s="6">
        <v>44967</v>
      </c>
      <c r="T8" s="4" t="s">
        <v>34</v>
      </c>
      <c r="U8" s="4">
        <v>688.5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55</v>
      </c>
      <c r="F9" s="6">
        <v>44951</v>
      </c>
      <c r="G9" s="6">
        <v>44952</v>
      </c>
      <c r="H9" s="4">
        <v>2</v>
      </c>
      <c r="I9" s="4">
        <v>1</v>
      </c>
      <c r="J9" s="4">
        <v>2</v>
      </c>
      <c r="K9" s="4" t="s">
        <v>30</v>
      </c>
      <c r="L9" s="4">
        <v>945</v>
      </c>
      <c r="M9" s="4">
        <v>945</v>
      </c>
      <c r="N9" s="4" t="s">
        <v>56</v>
      </c>
      <c r="O9" s="4" t="s">
        <v>32</v>
      </c>
      <c r="P9" s="4" t="s">
        <v>33</v>
      </c>
      <c r="Q9" s="4">
        <v>0</v>
      </c>
      <c r="R9" s="7">
        <v>44951</v>
      </c>
      <c r="S9" s="6">
        <v>44967</v>
      </c>
      <c r="T9" s="4" t="s">
        <v>34</v>
      </c>
      <c r="U9" s="4">
        <v>945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28</v>
      </c>
      <c r="E10" s="4" t="s">
        <v>52</v>
      </c>
      <c r="F10" s="6">
        <v>44951</v>
      </c>
      <c r="G10" s="6">
        <v>44952</v>
      </c>
      <c r="H10" s="4">
        <v>2</v>
      </c>
      <c r="I10" s="4">
        <v>1</v>
      </c>
      <c r="J10" s="4">
        <v>2</v>
      </c>
      <c r="K10" s="4" t="s">
        <v>30</v>
      </c>
      <c r="L10" s="4">
        <v>1134</v>
      </c>
      <c r="M10" s="4">
        <v>1134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44951</v>
      </c>
      <c r="S10" s="6">
        <v>44967</v>
      </c>
      <c r="T10" s="4" t="s">
        <v>34</v>
      </c>
      <c r="U10" s="4">
        <v>1134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57</v>
      </c>
      <c r="B11" s="4" t="s">
        <v>26</v>
      </c>
      <c r="C11" s="4" t="s">
        <v>50</v>
      </c>
      <c r="D11" s="4" t="s">
        <v>28</v>
      </c>
      <c r="E11" s="4" t="s">
        <v>52</v>
      </c>
      <c r="F11" s="6">
        <v>44951</v>
      </c>
      <c r="G11" s="6">
        <v>44952</v>
      </c>
      <c r="H11" s="4">
        <v>2</v>
      </c>
      <c r="I11" s="4">
        <v>1</v>
      </c>
      <c r="J11" s="4">
        <v>2</v>
      </c>
      <c r="K11" s="4" t="s">
        <v>30</v>
      </c>
      <c r="L11" s="4">
        <v>-1134</v>
      </c>
      <c r="M11" s="4">
        <v>-1134</v>
      </c>
      <c r="N11" s="4" t="s">
        <v>58</v>
      </c>
      <c r="O11" s="4" t="s">
        <v>32</v>
      </c>
      <c r="P11" s="4" t="s">
        <v>33</v>
      </c>
      <c r="Q11" s="4">
        <v>0</v>
      </c>
      <c r="R11" s="7">
        <v>44951</v>
      </c>
      <c r="S11" s="6">
        <v>44967</v>
      </c>
      <c r="T11" s="4" t="s">
        <v>34</v>
      </c>
      <c r="U11" s="4">
        <v>-1134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K16" sqref="K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hidden="1" spans="1:10">
      <c r="A2" s="8" t="s">
        <v>60</v>
      </c>
      <c r="B2" s="6">
        <v>44951</v>
      </c>
      <c r="C2" s="6">
        <v>44952</v>
      </c>
      <c r="D2" s="4">
        <v>535.5</v>
      </c>
      <c r="E2" s="4">
        <v>535.5</v>
      </c>
      <c r="F2" s="9" t="s">
        <v>61</v>
      </c>
      <c r="G2" s="4">
        <f>D2-E2</f>
        <v>0</v>
      </c>
      <c r="H2" s="4" t="str">
        <f>$H$1&amp;F2</f>
        <v>，202301191322240071</v>
      </c>
      <c r="I2" s="4" t="e">
        <f>VLOOKUP(A2,HOP!A:U,21,0)</f>
        <v>#N/A</v>
      </c>
      <c r="J2" s="4">
        <v>1.19</v>
      </c>
    </row>
    <row r="3" s="4" customFormat="1" hidden="1" spans="1:10">
      <c r="A3" s="5">
        <v>22315473313</v>
      </c>
      <c r="B3" s="6">
        <v>44949</v>
      </c>
      <c r="C3" s="6">
        <v>44952</v>
      </c>
      <c r="D3" s="4">
        <v>714</v>
      </c>
      <c r="E3" s="4">
        <v>714</v>
      </c>
      <c r="F3" s="9" t="s">
        <v>62</v>
      </c>
      <c r="G3" s="4">
        <f t="shared" ref="G3:G9" si="0">D3-E3</f>
        <v>0</v>
      </c>
      <c r="H3" s="4" t="str">
        <f t="shared" ref="H3:H9" si="1">$H$1&amp;F3</f>
        <v>，202301231731240071</v>
      </c>
      <c r="I3" s="4" t="e">
        <f>VLOOKUP(A3,HOP!A:U,21,0)</f>
        <v>#N/A</v>
      </c>
      <c r="J3" s="4">
        <v>1.23</v>
      </c>
    </row>
    <row r="4" s="4" customFormat="1" spans="1:9">
      <c r="A4" s="5">
        <v>22327428381</v>
      </c>
      <c r="B4" s="6">
        <v>44951</v>
      </c>
      <c r="C4" s="6">
        <v>44952</v>
      </c>
      <c r="D4" s="4">
        <v>363.12</v>
      </c>
      <c r="E4" s="4" t="str">
        <f>VLOOKUP(A4,HOP!A:L,12,0)</f>
        <v>363.12</v>
      </c>
      <c r="F4" s="4" t="str">
        <f>VLOOKUP(A4,HOP!A:C,3,0)</f>
        <v>2974066</v>
      </c>
      <c r="G4" s="4">
        <f t="shared" si="0"/>
        <v>0</v>
      </c>
      <c r="H4" s="4" t="str">
        <f t="shared" si="1"/>
        <v>，2974066</v>
      </c>
      <c r="I4" s="4" t="str">
        <f>VLOOKUP(A4,HOP!A:U,21,0)</f>
        <v>直采</v>
      </c>
    </row>
    <row r="5" s="4" customFormat="1" hidden="1" spans="1:10">
      <c r="A5" s="8" t="s">
        <v>63</v>
      </c>
      <c r="B5" s="6">
        <v>44951</v>
      </c>
      <c r="C5" s="6">
        <v>44952</v>
      </c>
      <c r="D5" s="4">
        <v>1147.5</v>
      </c>
      <c r="E5" s="4">
        <v>1147.5</v>
      </c>
      <c r="F5" s="9" t="s">
        <v>64</v>
      </c>
      <c r="G5" s="4">
        <f t="shared" si="0"/>
        <v>0</v>
      </c>
      <c r="H5" s="4" t="str">
        <f t="shared" si="1"/>
        <v>，202301241423090021</v>
      </c>
      <c r="I5" s="4" t="e">
        <f>VLOOKUP(A5,HOP!A:U,21,0)</f>
        <v>#N/A</v>
      </c>
      <c r="J5" s="4">
        <v>1.24</v>
      </c>
    </row>
    <row r="6" s="4" customFormat="1" hidden="1" spans="1:9">
      <c r="A6" s="8" t="s">
        <v>65</v>
      </c>
      <c r="B6" s="6">
        <v>44951</v>
      </c>
      <c r="C6" s="6">
        <v>44952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10">
      <c r="A7" s="8" t="s">
        <v>66</v>
      </c>
      <c r="B7" s="6">
        <v>44951</v>
      </c>
      <c r="C7" s="6">
        <v>44952</v>
      </c>
      <c r="D7" s="4">
        <v>688.5</v>
      </c>
      <c r="E7" s="4">
        <v>688.5</v>
      </c>
      <c r="F7" s="9" t="s">
        <v>67</v>
      </c>
      <c r="G7" s="4">
        <f t="shared" si="0"/>
        <v>0</v>
      </c>
      <c r="H7" s="4" t="str">
        <f t="shared" si="1"/>
        <v>，202301251232170025</v>
      </c>
      <c r="I7" s="4" t="e">
        <f>VLOOKUP(A7,HOP!A:U,21,0)</f>
        <v>#N/A</v>
      </c>
      <c r="J7" s="4">
        <v>1.25</v>
      </c>
    </row>
    <row r="8" s="4" customFormat="1" hidden="1" spans="1:10">
      <c r="A8" s="8" t="s">
        <v>68</v>
      </c>
      <c r="B8" s="6">
        <v>44951</v>
      </c>
      <c r="C8" s="6">
        <v>44952</v>
      </c>
      <c r="D8" s="4">
        <v>945</v>
      </c>
      <c r="E8" s="4">
        <v>945</v>
      </c>
      <c r="F8" s="9" t="s">
        <v>69</v>
      </c>
      <c r="G8" s="4">
        <f t="shared" si="0"/>
        <v>0</v>
      </c>
      <c r="H8" s="4" t="str">
        <f t="shared" si="1"/>
        <v>，202301251547370025</v>
      </c>
      <c r="I8" s="4" t="e">
        <f>VLOOKUP(A8,HOP!A:U,21,0)</f>
        <v>#N/A</v>
      </c>
      <c r="J8" s="4">
        <v>1.25</v>
      </c>
    </row>
    <row r="9" s="4" customFormat="1" hidden="1" spans="1:9">
      <c r="A9" s="8" t="s">
        <v>70</v>
      </c>
      <c r="B9" s="6">
        <v>44951</v>
      </c>
      <c r="C9" s="6">
        <v>44952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1" spans="4:4">
      <c r="D11" s="4">
        <f>SUM(D2:D10)</f>
        <v>4393.62</v>
      </c>
    </row>
    <row r="15" spans="1:4">
      <c r="A15" s="4" t="s">
        <v>71</v>
      </c>
      <c r="C15" s="4">
        <v>363.12</v>
      </c>
      <c r="D15" s="4">
        <v>419.45</v>
      </c>
    </row>
    <row r="16" spans="1:4">
      <c r="A16" s="4" t="s">
        <v>72</v>
      </c>
      <c r="C16" s="4">
        <v>4030.5</v>
      </c>
      <c r="D16" s="4">
        <v>4655.75</v>
      </c>
    </row>
    <row r="17" spans="1:4">
      <c r="A17" s="4" t="s">
        <v>73</v>
      </c>
      <c r="C17" s="4">
        <f>SUBTOTAL(9,C15:C16)</f>
        <v>4393.62</v>
      </c>
      <c r="D17" s="4">
        <f>SUBTOTAL(9,D15:D16)</f>
        <v>5075.2</v>
      </c>
    </row>
    <row r="18" spans="1:1">
      <c r="A18" s="4" t="s">
        <v>74</v>
      </c>
    </row>
  </sheetData>
  <autoFilter ref="A1:W9">
    <filterColumn colId="3">
      <filters>
        <filter val="363.12"/>
        <filter val="714"/>
        <filter val="945"/>
        <filter val="535.5"/>
        <filter val="688.5"/>
        <filter val="1147.5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22327428381</v>
      </c>
      <c r="B2" s="1" t="s">
        <v>94</v>
      </c>
      <c r="C2" s="1" t="s">
        <v>95</v>
      </c>
      <c r="D2" s="1" t="s">
        <v>96</v>
      </c>
      <c r="E2" s="1" t="s">
        <v>43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2023-02-10T01:23:34Z</dcterms:created>
  <dcterms:modified xsi:type="dcterms:W3CDTF">2023-02-10T01:42:53Z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8EB2E3EB457E40D4985B0D1C99E23D18</vt:lpwstr>
  </property>
  <property fmtid="{D5CDD505-2E9C-101B-9397-08002B2CF9AE}" pid="3" name="KSOProductBuildVer">
    <vt:lpwstr>2052-11.1.0.13703</vt:lpwstr>
  </property>
</Properties>
</file>