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<sst xmlns="http://schemas.openxmlformats.org/spreadsheetml/2006/main" count="293" uniqueCount="140">
  <si>
    <t>去哪儿网酒店预付对账单</t>
  </si>
  <si>
    <t>供应商名称：</t>
  </si>
  <si>
    <t>汇趣住</t>
  </si>
  <si>
    <t>结算周期：</t>
  </si>
  <si>
    <t>2023-02-13至2023-02-14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</si>
  <si>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</si>
  <si>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</si>
  <si>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</si>
  <si>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</si>
  <si>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</si>
  <si>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</si>
  <si>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</si>
  <si>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</si>
  <si>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</si>
  <si>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</si>
  <si>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</si>
  <si>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</si>
  <si>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</si>
  <si>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</si>
  <si>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</si>
  <si>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¥3,575.00</t>
  </si>
  <si>
    <t>¥467.00</t>
  </si>
  <si>
    <t>¥3,108.00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</si>
  <si>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</si>
  <si>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</si>
  <si>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</si>
  <si>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</si>
  <si>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</si>
  <si>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</si>
  <si>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</si>
  <si>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</si>
  <si>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</si>
  <si>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</si>
  <si>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</si>
  <si>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</si>
  <si>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</si>
  <si>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</si>
  <si>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</si>
  <si>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</si>
  <si>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</si>
  <si>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</si>
  <si>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</si>
  <si>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</si>
  <si>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</si>
  <si>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</si>
  <si>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</si>
  <si>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</si>
  <si>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</si>
  <si>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</si>
  <si>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</si>
  <si>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</si>
  <si>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</si>
  <si>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</si>
  <si>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</si>
  <si>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</si>
  <si>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</si>
  <si>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</si>
  <si>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</si>
  <si>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</si>
  <si>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</si>
  <si>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</si>
  <si>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</si>
  <si>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</si>
  <si>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</si>
  <si>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</si>
  <si>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</si>
  <si>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</si>
  <si>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</si>
  <si>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</si>
  <si>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</si>
  <si>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103272290903</t>
  </si>
  <si>
    <t>酒店预付</t>
  </si>
  <si>
    <t>否</t>
  </si>
  <si>
    <t>普通</t>
  </si>
  <si>
    <t>381669091</t>
  </si>
  <si>
    <t>广州瑰丽酒店</t>
  </si>
  <si>
    <t>1639468</t>
  </si>
  <si>
    <t>潘西洋</t>
  </si>
  <si>
    <t>2023-02-13</t>
  </si>
  <si>
    <t>2023-02-14</t>
  </si>
  <si>
    <t>¥3,473.00</t>
  </si>
  <si>
    <t>¥453.00</t>
  </si>
  <si>
    <t>¥3,020.00</t>
  </si>
  <si>
    <t>尊贵大床客房</t>
  </si>
  <si>
    <t>WEBSITE</t>
  </si>
  <si>
    <t>103272581873</t>
  </si>
  <si>
    <t>381790329</t>
  </si>
  <si>
    <t>临沂优驿佳连锁公寓</t>
  </si>
  <si>
    <t>赵思民</t>
  </si>
  <si>
    <t>¥102.00</t>
  </si>
  <si>
    <t>¥14.00</t>
  </si>
  <si>
    <t>¥88.00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</si>
  <si>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</si>
  <si>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</si>
  <si>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</si>
  <si>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</si>
  <si>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</si>
  <si>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</si>
  <si>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</si>
  <si>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</si>
  <si>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</si>
  <si>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</si>
  <si>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</si>
  <si>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</si>
  <si>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A230215105712481</t>
  </si>
  <si>
    <t>A230215105749481</t>
  </si>
  <si>
    <r>
      <t>总计：</t>
    </r>
    <r>
      <rPr>
        <sz val="10"/>
        <rFont val="Arial"/>
        <charset val="134"/>
      </rPr>
      <t>3108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</si>
  <si>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</si>
  <si>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</si>
  <si>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</si>
  <si>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</si>
  <si>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</si>
  <si>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</si>
  <si>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</si>
  <si>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</si>
  <si>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</si>
  <si>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</si>
  <si>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</si>
  <si>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</si>
  <si>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</si>
  <si>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</si>
  <si>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</si>
  <si>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</si>
  <si>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</si>
  <si>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</si>
  <si>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3027473</t>
  </si>
  <si>
    <t>--</t>
  </si>
  <si>
    <t>3020.00</t>
  </si>
  <si>
    <t>RMB</t>
  </si>
  <si>
    <t>0</t>
  </si>
  <si>
    <t>0.00</t>
  </si>
  <si>
    <t>汇趣住国内直连</t>
  </si>
  <si>
    <t>01.011247</t>
  </si>
  <si>
    <t>2023-02-13 14:02:10</t>
  </si>
  <si>
    <t>直采</t>
  </si>
  <si>
    <t>中国</t>
  </si>
  <si>
    <t>3027472</t>
  </si>
  <si>
    <t>88.00</t>
  </si>
  <si>
    <t>2023-02-13 13:57:50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</si>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</sst>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C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3020</v>
      </c>
      <c r="E2" t="str">
        <f>VLOOKUP(A2,HOP!A:L,12,0)</f>
        <v>3020.00</v>
      </c>
      <c r="F2" t="str">
        <f>VLOOKUP(A2,HOP!A:C,3,0)</f>
        <v>3027473</v>
      </c>
      <c r="G2">
        <f>D2-E2</f>
        <v>0</v>
      </c>
      <c r="H2" t="str">
        <f>$H$1&amp;F2</f>
        <v>，3027473</v>
      </c>
      <c r="I2" t="str">
        <f>VLOOKUP(A2,HOP!A:U,21,0)</f>
        <v>直采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88</v>
      </c>
      <c r="E3" t="str">
        <f>VLOOKUP(A3,HOP!A:L,12,0)</f>
        <v>88.00</v>
      </c>
      <c r="F3" t="str">
        <f>VLOOKUP(A3,HOP!A:C,3,0)</f>
        <v>3027472</v>
      </c>
      <c r="G3">
        <f>D3-E3</f>
        <v>0</v>
      </c>
      <c r="H3" t="str">
        <f>$H$1&amp;F3</f>
        <v>，3027472</v>
      </c>
      <c r="I3" t="str">
        <f>VLOOKUP(A3,HOP!A:U,21,0)</f>
        <v>直连</v>
      </c>
    </row>
    <row r="5" spans="4:4">
      <c r="D5" s="3">
        <f>SUM(D2:D4)</f>
        <v>3108</v>
      </c>
    </row>
    <row r="7" ht="14.25" spans="4:4">
      <c r="D7" s="8" t="s">
        <v>22</v>
      </c>
    </row>
    <row r="9" spans="1:3">
      <c r="A9" t="s">
        <v>104</v>
      </c>
      <c r="C9">
        <v>3020</v>
      </c>
    </row>
    <row r="10" spans="1:3">
      <c r="A10" t="s">
        <v>105</v>
      </c>
      <c r="C10">
        <v>88</v>
      </c>
    </row>
    <row r="11" spans="1:3">
      <c r="A11" s="5" t="s">
        <v>106</v>
      </c>
      <c r="C11">
        <f>SUM(C9:C10)</f>
        <v>3108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85</v>
      </c>
      <c r="B3" s="1" t="s">
        <v>78</v>
      </c>
      <c r="C3" s="1" t="s">
        <v>136</v>
      </c>
      <c r="D3" s="1" t="s">
        <v>87</v>
      </c>
      <c r="E3" s="1" t="s">
        <v>88</v>
      </c>
      <c r="F3" s="1" t="s">
        <v>78</v>
      </c>
      <c r="G3" s="1" t="s">
        <v>79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139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2023-02-15T03:01:58Z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E95AFF21BF434C91AF7BD4A3D9F55B04</vt:lpwstr>
  </property>
</Properties>
</file>